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955" windowHeight="6225" tabRatio="589" firstSheet="4" activeTab="8"/>
  </bookViews>
  <sheets>
    <sheet name="000000" sheetId="1" state="veryHidden" r:id="rId1"/>
    <sheet name="100000" sheetId="2" state="veryHidden" r:id="rId2"/>
    <sheet name="200000" sheetId="3" state="veryHidden" r:id="rId3"/>
    <sheet name="300000" sheetId="4" state="veryHidden" r:id="rId4"/>
    <sheet name="Income Stat" sheetId="5" r:id="rId5"/>
    <sheet name="BS" sheetId="6" r:id="rId6"/>
    <sheet name="CF" sheetId="7" r:id="rId7"/>
    <sheet name="Equity" sheetId="8" r:id="rId8"/>
    <sheet name="Notes'2002" sheetId="9" r:id="rId9"/>
  </sheets>
  <definedNames>
    <definedName name="_xlnm.Print_Area" localSheetId="4">'Income Stat'!$A:$IV</definedName>
    <definedName name="_xlnm.Print_Area" localSheetId="8">'Notes''2002'!$A$1:$K$303</definedName>
  </definedNames>
  <calcPr fullCalcOnLoad="1"/>
</workbook>
</file>

<file path=xl/sharedStrings.xml><?xml version="1.0" encoding="utf-8"?>
<sst xmlns="http://schemas.openxmlformats.org/spreadsheetml/2006/main" count="287" uniqueCount="183">
  <si>
    <t>CURRENT</t>
  </si>
  <si>
    <t>YEAR</t>
  </si>
  <si>
    <t>QUARTER</t>
  </si>
  <si>
    <t>RM'000</t>
  </si>
  <si>
    <t xml:space="preserve"> </t>
  </si>
  <si>
    <t xml:space="preserve">PRECEDING </t>
  </si>
  <si>
    <t>AS AT</t>
  </si>
  <si>
    <t>Current Liabilities</t>
  </si>
  <si>
    <t>Net Current Assets</t>
  </si>
  <si>
    <t>Shareholders' Funds</t>
  </si>
  <si>
    <t>Share Capital</t>
  </si>
  <si>
    <t>Reserves</t>
  </si>
  <si>
    <t>Minority Interests</t>
  </si>
  <si>
    <t xml:space="preserve">PERIOD </t>
  </si>
  <si>
    <t>CORRESPON</t>
  </si>
  <si>
    <t xml:space="preserve"> -  DING </t>
  </si>
  <si>
    <t xml:space="preserve"> - DING</t>
  </si>
  <si>
    <t>Turnover</t>
  </si>
  <si>
    <t>Provision for Taxation</t>
  </si>
  <si>
    <t>Taxation</t>
  </si>
  <si>
    <t>Short Term Investments</t>
  </si>
  <si>
    <t>Deferred Taxation</t>
  </si>
  <si>
    <t>YEAR TO</t>
  </si>
  <si>
    <t>DATE</t>
  </si>
  <si>
    <t>GADANG HOLDINGS BERHAD (278114-K)</t>
  </si>
  <si>
    <t>AS AT END</t>
  </si>
  <si>
    <t>OF CURRENT</t>
  </si>
  <si>
    <t>NOTES</t>
  </si>
  <si>
    <t>- Current</t>
  </si>
  <si>
    <t xml:space="preserve">  of prior years</t>
  </si>
  <si>
    <t>Deferred taxation</t>
  </si>
  <si>
    <t>The details of the Group borrowings are as follows: -</t>
  </si>
  <si>
    <t xml:space="preserve">                                                                                                          Profit/(Loss)             Assets</t>
  </si>
  <si>
    <t xml:space="preserve">                                                                                   Turnover      Before Taxation       Employed                                                                                                     </t>
  </si>
  <si>
    <t xml:space="preserve">                                                                                  RM'000             RM'000                   RM'000  </t>
  </si>
  <si>
    <t xml:space="preserve">Earthwork, building and civil engineering                  21,436                      352               172,420  </t>
  </si>
  <si>
    <t xml:space="preserve">  and construction works               </t>
  </si>
  <si>
    <t xml:space="preserve">  and manufacturing and trading of </t>
  </si>
  <si>
    <t>Property investment and development                           5,223                     279                  30,912</t>
  </si>
  <si>
    <t xml:space="preserve">                                                                                     26,659                     512                 205,087</t>
  </si>
  <si>
    <t>Before Taxation</t>
  </si>
  <si>
    <t>Profit/(Loss)</t>
  </si>
  <si>
    <t>Cash and bank balances</t>
  </si>
  <si>
    <t>AUDITED</t>
  </si>
  <si>
    <t>UNAUDITED</t>
  </si>
  <si>
    <t xml:space="preserve">  ready mixed concrete</t>
  </si>
  <si>
    <t>- Under / (over) provision</t>
  </si>
  <si>
    <t>Revenue</t>
  </si>
  <si>
    <t>Trade and other receivables</t>
  </si>
  <si>
    <t>Trade and other payables</t>
  </si>
  <si>
    <t>Net tangible assets per share (RM)</t>
  </si>
  <si>
    <t>Processing, and supply of rock products</t>
  </si>
  <si>
    <t xml:space="preserve">             RM'000</t>
  </si>
  <si>
    <t xml:space="preserve">      RM'000</t>
  </si>
  <si>
    <t xml:space="preserve">       Quarter</t>
  </si>
  <si>
    <t xml:space="preserve">       Current</t>
  </si>
  <si>
    <t>Taxation comprises of:-</t>
  </si>
  <si>
    <t>Manufacturing and trading of</t>
  </si>
  <si>
    <t xml:space="preserve">  paint products</t>
  </si>
  <si>
    <t>31/05/2002</t>
  </si>
  <si>
    <t>LAST YEAR</t>
  </si>
  <si>
    <t>REPORT</t>
  </si>
  <si>
    <t xml:space="preserve">      Year-to-date</t>
  </si>
  <si>
    <t xml:space="preserve">            Financial</t>
  </si>
  <si>
    <t>FOR THE FINANCIAL QUARTER ENDED 30 NOVEMBER 2002</t>
  </si>
  <si>
    <t>CONDENSED CONSOLIDATED INCOME STATEMENT</t>
  </si>
  <si>
    <t xml:space="preserve">       INDIVIDUAL PERIOD </t>
  </si>
  <si>
    <t xml:space="preserve"> CUMULATIVE PERIOD</t>
  </si>
  <si>
    <t>30/11/2002</t>
  </si>
  <si>
    <t>30/11/2001</t>
  </si>
  <si>
    <t>Operating expenses</t>
  </si>
  <si>
    <t>Other operating income</t>
  </si>
  <si>
    <t>Profit from operations</t>
  </si>
  <si>
    <t>Finance costs</t>
  </si>
  <si>
    <t>Investment income</t>
  </si>
  <si>
    <t>Profit before tax</t>
  </si>
  <si>
    <t>Profit after taxation</t>
  </si>
  <si>
    <t>Minority interest</t>
  </si>
  <si>
    <t>Profit attributable to</t>
  </si>
  <si>
    <t xml:space="preserve">  shareholders</t>
  </si>
  <si>
    <t>Earnings per share  (Sen)</t>
  </si>
  <si>
    <t xml:space="preserve">(i)  Basic </t>
  </si>
  <si>
    <t xml:space="preserve">(ii) Diluted </t>
  </si>
  <si>
    <t>Share of results of joint venture</t>
  </si>
  <si>
    <t>CONDENSED CONSOLIDATED BALANCE SHEET</t>
  </si>
  <si>
    <t>Inventories</t>
  </si>
  <si>
    <t>Borrowings</t>
  </si>
  <si>
    <t>Development properties</t>
  </si>
  <si>
    <t>Amount due from customers on contracts</t>
  </si>
  <si>
    <t>Long Term Liabilities: -</t>
  </si>
  <si>
    <t>Net profit before tax</t>
  </si>
  <si>
    <t>Adjustment for non-cash flow:-</t>
  </si>
  <si>
    <t>Non-cash items</t>
  </si>
  <si>
    <t>Non-operating items</t>
  </si>
  <si>
    <t>CURRENT YEAR</t>
  </si>
  <si>
    <t>TO DATE</t>
  </si>
  <si>
    <t>Operating profit/(loss) before changes</t>
  </si>
  <si>
    <t xml:space="preserve">  in working capital</t>
  </si>
  <si>
    <t>Changes in working capital:-</t>
  </si>
  <si>
    <t>Net changes in current assets</t>
  </si>
  <si>
    <t>Net changes in current liabilities</t>
  </si>
  <si>
    <t>Net cash flows from operating activities</t>
  </si>
  <si>
    <t>CASH FLOWS FROM OPERATING ACTIVITIES</t>
  </si>
  <si>
    <t>CASH FLOWS FROM INVESTING ACTIVITIES</t>
  </si>
  <si>
    <t>Equity investments</t>
  </si>
  <si>
    <t>Other investments</t>
  </si>
  <si>
    <t>Net cash flows (used in) /from operating activities</t>
  </si>
  <si>
    <t>Bank borrowings</t>
  </si>
  <si>
    <t>Interest paid</t>
  </si>
  <si>
    <t xml:space="preserve">Payment to hire purchase creditors </t>
  </si>
  <si>
    <t>Net cash flows (used in) /from investing activities</t>
  </si>
  <si>
    <t>NET CHANGES IN CASH AND CASH EQUIVALENTS</t>
  </si>
  <si>
    <t>CASH AND CASH EQUIVALENTS AT BEGINNING OF YEAR</t>
  </si>
  <si>
    <t>CASH AND CASH EQUIVALENTS AT END OF YEAR</t>
  </si>
  <si>
    <t>Note: There are no comparative figures as this is the first interim financial report prepared in</t>
  </si>
  <si>
    <t>accordance with MASB 26</t>
  </si>
  <si>
    <t>The Condensed Consolidated Cash Flow Statement should be read in conjunction with the</t>
  </si>
  <si>
    <t>Annual Financial Report for the year ended 31 May 2002</t>
  </si>
  <si>
    <t>The Condensed Consolidated Balance Sheet should be read in conjunction with the</t>
  </si>
  <si>
    <t>The Condensed Consolidated Income Statement should be read in conjunction with the</t>
  </si>
  <si>
    <t>CURRENT ASSETS</t>
  </si>
  <si>
    <t>PROPERTY, PLANT AND EQUIPMENT</t>
  </si>
  <si>
    <t>LONG TERM INVESTMENT</t>
  </si>
  <si>
    <t>INTANGIBLE ASSETS</t>
  </si>
  <si>
    <t>Current quarter ended</t>
  </si>
  <si>
    <t>30 November 2002</t>
  </si>
  <si>
    <t>Balance at beginning of year</t>
  </si>
  <si>
    <t>Movement during the period</t>
  </si>
  <si>
    <t>Balance at end of year</t>
  </si>
  <si>
    <t>Share</t>
  </si>
  <si>
    <t>capital</t>
  </si>
  <si>
    <t>attributable</t>
  </si>
  <si>
    <t>to capital</t>
  </si>
  <si>
    <t>to revenue</t>
  </si>
  <si>
    <t>Retained</t>
  </si>
  <si>
    <t>profits</t>
  </si>
  <si>
    <t>Total</t>
  </si>
  <si>
    <t>The Condensed Consolidated Statement of Changes in Equity should be read in conjunction with the</t>
  </si>
  <si>
    <t>Note: There are no comparative figures as this is the first interim financial report prepared in accordance with</t>
  </si>
  <si>
    <t>MASB 26</t>
  </si>
  <si>
    <t>8. Segmental Reporting</t>
  </si>
  <si>
    <t>17. Taxation</t>
  </si>
  <si>
    <t>21. Group Borrowings</t>
  </si>
  <si>
    <t>As proposed</t>
  </si>
  <si>
    <t>Actual</t>
  </si>
  <si>
    <t>Total proceeds raised</t>
  </si>
  <si>
    <t>Utilisation:-</t>
  </si>
  <si>
    <t>i. Repayment of bank borrowings</t>
  </si>
  <si>
    <t>ii. Proposed development of a project in Segambut, Kuala</t>
  </si>
  <si>
    <t>Lumpur</t>
  </si>
  <si>
    <t>iii. Working capital</t>
  </si>
  <si>
    <t>Short term borrowings</t>
  </si>
  <si>
    <t>Secured</t>
  </si>
  <si>
    <t>Unsecured</t>
  </si>
  <si>
    <t>Long term borrowings</t>
  </si>
  <si>
    <t>Number of ordinary shares at</t>
  </si>
  <si>
    <t xml:space="preserve">   beginning of period</t>
  </si>
  <si>
    <t>Effect of right issue</t>
  </si>
  <si>
    <t>Weighted average number of</t>
  </si>
  <si>
    <t xml:space="preserve">   ordinary shares</t>
  </si>
  <si>
    <t>Basic earning per share (sen)</t>
  </si>
  <si>
    <t>ordinary shares as per basic EPS</t>
  </si>
  <si>
    <t>Effect of ICULS</t>
  </si>
  <si>
    <t>Effect of ESOS</t>
  </si>
  <si>
    <t>Diluted earning per share (sen)</t>
  </si>
  <si>
    <t xml:space="preserve">   ordinary shares (diluted)</t>
  </si>
  <si>
    <t>Deposit with licensed financial institutions</t>
  </si>
  <si>
    <t xml:space="preserve">     i)  At cost</t>
  </si>
  <si>
    <t xml:space="preserve">     ii) At carrying value</t>
  </si>
  <si>
    <t xml:space="preserve">     iii) At market value</t>
  </si>
  <si>
    <t>Net profit attributable to</t>
  </si>
  <si>
    <t>shareholders</t>
  </si>
  <si>
    <t>Adjusted profit for 3% ICULS</t>
  </si>
  <si>
    <t>Tax paid</t>
  </si>
  <si>
    <t>Proceeds from right issue</t>
  </si>
  <si>
    <t>Irredeemable Convertible Unsecured Loan Stocks</t>
  </si>
  <si>
    <t>iv. Expenses related to the rights issue exercise</t>
  </si>
  <si>
    <t>UNAUDITED 2ND QUARTER REPORT  ON CONSOLIDATED RESULTS</t>
  </si>
  <si>
    <t>CUMULATIVE</t>
  </si>
  <si>
    <t>3% Irredeemable Convertible Unsecured Loan Stocks</t>
  </si>
  <si>
    <t>Others</t>
  </si>
  <si>
    <t>CONDENSED CONSOLIDATED CASH FLOW STATEMENT</t>
  </si>
  <si>
    <t xml:space="preserve">CONDENSED CONSOLIDATED STATEMENT OF CHANGES IN EQUITY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</si>
</sst>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s>
  <fonts count="6">
    <font>
      <sz val="10"/>
      <name val="Arial"/>
      <family val="0"/>
    </font>
    <font>
      <sz val="10"/>
      <name val="Times New Roman"/>
      <family val="1"/>
    </font>
    <font>
      <b/>
      <sz val="10"/>
      <name val="Times New Roman"/>
      <family val="1"/>
    </font>
    <font>
      <sz val="11"/>
      <name val="Times New Roman"/>
      <family val="1"/>
    </font>
    <font>
      <b/>
      <sz val="11"/>
      <name val="Times New Roman"/>
      <family val="1"/>
    </font>
    <font>
      <b/>
      <u val="single"/>
      <sz val="11"/>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72" fontId="1" fillId="0" borderId="0" xfId="15" applyNumberFormat="1" applyFont="1" applyAlignment="1">
      <alignment/>
    </xf>
    <xf numFmtId="172" fontId="3" fillId="0" borderId="0" xfId="15" applyNumberFormat="1" applyFont="1" applyAlignment="1">
      <alignment/>
    </xf>
    <xf numFmtId="3" fontId="3" fillId="0" borderId="0" xfId="0" applyNumberFormat="1" applyFont="1" applyAlignment="1">
      <alignment/>
    </xf>
    <xf numFmtId="43" fontId="3" fillId="0" borderId="0" xfId="15" applyFont="1" applyAlignment="1">
      <alignment/>
    </xf>
    <xf numFmtId="43" fontId="1" fillId="0" borderId="0" xfId="15" applyFont="1" applyAlignment="1">
      <alignment/>
    </xf>
    <xf numFmtId="0" fontId="1" fillId="0" borderId="0" xfId="0" applyFont="1" applyFill="1" applyAlignment="1">
      <alignment/>
    </xf>
    <xf numFmtId="172" fontId="3" fillId="0" borderId="1" xfId="15" applyNumberFormat="1" applyFont="1" applyBorder="1" applyAlignment="1">
      <alignment/>
    </xf>
    <xf numFmtId="172" fontId="3" fillId="0" borderId="1" xfId="0" applyNumberFormat="1" applyFont="1" applyBorder="1" applyAlignment="1">
      <alignment/>
    </xf>
    <xf numFmtId="172" fontId="1" fillId="0" borderId="0" xfId="0" applyNumberFormat="1" applyFont="1" applyAlignment="1">
      <alignment/>
    </xf>
    <xf numFmtId="43" fontId="1" fillId="0" borderId="0" xfId="0" applyNumberFormat="1" applyFont="1" applyAlignment="1">
      <alignment/>
    </xf>
    <xf numFmtId="43" fontId="3" fillId="0" borderId="0" xfId="0" applyNumberFormat="1" applyFont="1" applyAlignment="1">
      <alignment/>
    </xf>
    <xf numFmtId="172" fontId="1" fillId="0" borderId="0" xfId="15" applyNumberFormat="1" applyFont="1" applyBorder="1" applyAlignment="1">
      <alignment/>
    </xf>
    <xf numFmtId="0" fontId="3" fillId="0" borderId="2" xfId="0" applyFont="1" applyBorder="1" applyAlignment="1">
      <alignment/>
    </xf>
    <xf numFmtId="0" fontId="2" fillId="0" borderId="2" xfId="0" applyFont="1" applyBorder="1" applyAlignment="1">
      <alignment horizontal="center"/>
    </xf>
    <xf numFmtId="172" fontId="3" fillId="0" borderId="3" xfId="15" applyNumberFormat="1" applyFont="1" applyBorder="1" applyAlignment="1">
      <alignment/>
    </xf>
    <xf numFmtId="3" fontId="3" fillId="0" borderId="3" xfId="0" applyNumberFormat="1" applyFont="1" applyBorder="1" applyAlignment="1">
      <alignment/>
    </xf>
    <xf numFmtId="172" fontId="1" fillId="0" borderId="0" xfId="0" applyNumberFormat="1" applyFont="1" applyBorder="1" applyAlignment="1">
      <alignment/>
    </xf>
    <xf numFmtId="3" fontId="3" fillId="0" borderId="4" xfId="0" applyNumberFormat="1" applyFont="1" applyBorder="1" applyAlignment="1">
      <alignment/>
    </xf>
    <xf numFmtId="172" fontId="3" fillId="0" borderId="5" xfId="15" applyNumberFormat="1" applyFont="1" applyBorder="1" applyAlignment="1">
      <alignment/>
    </xf>
    <xf numFmtId="172" fontId="3" fillId="0" borderId="6" xfId="15" applyNumberFormat="1" applyFont="1" applyBorder="1" applyAlignment="1">
      <alignment/>
    </xf>
    <xf numFmtId="172" fontId="3" fillId="0" borderId="0" xfId="15" applyNumberFormat="1" applyFont="1" applyBorder="1" applyAlignment="1">
      <alignment/>
    </xf>
    <xf numFmtId="172" fontId="3" fillId="0" borderId="4" xfId="15" applyNumberFormat="1" applyFont="1" applyBorder="1" applyAlignment="1">
      <alignmen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1" fillId="0" borderId="10"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0" borderId="0" xfId="0" applyFont="1" applyBorder="1" applyAlignment="1">
      <alignment/>
    </xf>
    <xf numFmtId="14" fontId="2" fillId="0" borderId="11" xfId="0" applyNumberFormat="1" applyFont="1" applyBorder="1" applyAlignment="1" quotePrefix="1">
      <alignment horizontal="center"/>
    </xf>
    <xf numFmtId="172" fontId="3" fillId="0" borderId="0" xfId="15" applyNumberFormat="1" applyFont="1" applyAlignment="1">
      <alignment horizontal="center"/>
    </xf>
    <xf numFmtId="172" fontId="3" fillId="0" borderId="0" xfId="15" applyNumberFormat="1" applyFont="1" applyAlignment="1">
      <alignment horizontal="right"/>
    </xf>
    <xf numFmtId="43" fontId="3" fillId="0" borderId="0" xfId="15" applyFont="1" applyAlignment="1">
      <alignment horizontal="center"/>
    </xf>
    <xf numFmtId="172" fontId="3" fillId="0" borderId="6" xfId="15" applyNumberFormat="1" applyFont="1" applyBorder="1" applyAlignment="1">
      <alignment horizontal="right"/>
    </xf>
    <xf numFmtId="172" fontId="3" fillId="0" borderId="5" xfId="15" applyNumberFormat="1" applyFont="1" applyBorder="1" applyAlignment="1">
      <alignment horizontal="center"/>
    </xf>
    <xf numFmtId="14" fontId="2" fillId="0" borderId="10" xfId="0" applyNumberFormat="1" applyFont="1" applyBorder="1" applyAlignment="1" quotePrefix="1">
      <alignment horizontal="center"/>
    </xf>
    <xf numFmtId="172" fontId="3" fillId="0" borderId="14" xfId="15" applyNumberFormat="1" applyFont="1" applyBorder="1" applyAlignment="1">
      <alignment/>
    </xf>
    <xf numFmtId="14" fontId="2" fillId="0" borderId="5" xfId="0" applyNumberFormat="1" applyFont="1" applyBorder="1" applyAlignment="1" quotePrefix="1">
      <alignment horizontal="center"/>
    </xf>
    <xf numFmtId="0" fontId="4" fillId="0" borderId="0" xfId="0" applyFont="1" applyAlignment="1">
      <alignment/>
    </xf>
    <xf numFmtId="0" fontId="5" fillId="0" borderId="0" xfId="0" applyFont="1" applyAlignment="1">
      <alignment/>
    </xf>
    <xf numFmtId="0" fontId="3" fillId="0" borderId="0" xfId="0" applyFont="1" applyAlignment="1" quotePrefix="1">
      <alignment/>
    </xf>
    <xf numFmtId="172" fontId="3" fillId="0" borderId="2" xfId="15" applyNumberFormat="1" applyFont="1" applyBorder="1" applyAlignment="1">
      <alignment/>
    </xf>
    <xf numFmtId="172" fontId="3" fillId="0" borderId="0" xfId="15" applyNumberFormat="1" applyFont="1" applyFill="1" applyAlignment="1">
      <alignment/>
    </xf>
    <xf numFmtId="0" fontId="3" fillId="0" borderId="0" xfId="0" applyFont="1" applyAlignment="1">
      <alignment/>
    </xf>
    <xf numFmtId="172" fontId="3" fillId="0" borderId="0" xfId="15" applyNumberFormat="1" applyFont="1" applyBorder="1" applyAlignment="1">
      <alignment horizontal="center"/>
    </xf>
    <xf numFmtId="172" fontId="1" fillId="0" borderId="2" xfId="15" applyNumberFormat="1" applyFont="1" applyBorder="1" applyAlignment="1">
      <alignment/>
    </xf>
    <xf numFmtId="172" fontId="1" fillId="0" borderId="0" xfId="15" applyNumberFormat="1" applyFont="1" applyAlignment="1">
      <alignment horizontal="center"/>
    </xf>
    <xf numFmtId="172" fontId="3" fillId="0" borderId="2" xfId="15" applyNumberFormat="1" applyFont="1" applyBorder="1" applyAlignment="1">
      <alignment horizontal="right"/>
    </xf>
    <xf numFmtId="172" fontId="3" fillId="0" borderId="2" xfId="15" applyNumberFormat="1" applyFont="1" applyBorder="1" applyAlignment="1">
      <alignment horizontal="center"/>
    </xf>
    <xf numFmtId="0" fontId="2" fillId="0" borderId="0" xfId="0" applyFont="1" applyBorder="1" applyAlignment="1">
      <alignment/>
    </xf>
    <xf numFmtId="0" fontId="4" fillId="0" borderId="0" xfId="0" applyFont="1" applyAlignment="1">
      <alignment horizontal="center"/>
    </xf>
    <xf numFmtId="172" fontId="4" fillId="0" borderId="0" xfId="15" applyNumberFormat="1" applyFont="1" applyAlignment="1">
      <alignment/>
    </xf>
    <xf numFmtId="14" fontId="1" fillId="0" borderId="0" xfId="0" applyNumberFormat="1" applyFont="1" applyAlignment="1">
      <alignment horizontal="center"/>
    </xf>
    <xf numFmtId="14" fontId="2" fillId="0" borderId="0" xfId="0" applyNumberFormat="1" applyFont="1" applyAlignment="1">
      <alignment horizontal="center"/>
    </xf>
    <xf numFmtId="172" fontId="3" fillId="0" borderId="15" xfId="15" applyNumberFormat="1" applyFont="1" applyBorder="1" applyAlignment="1">
      <alignment/>
    </xf>
    <xf numFmtId="0" fontId="4" fillId="0" borderId="0" xfId="0" applyFont="1" applyAlignment="1" quotePrefix="1">
      <alignment/>
    </xf>
    <xf numFmtId="14" fontId="3" fillId="0" borderId="0" xfId="0" applyNumberFormat="1"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0" xfId="0" applyFont="1" applyBorder="1" applyAlignment="1">
      <alignment/>
    </xf>
    <xf numFmtId="14" fontId="2" fillId="0" borderId="0" xfId="0" applyNumberFormat="1" applyFont="1" applyBorder="1" applyAlignment="1" quotePrefix="1">
      <alignment horizontal="center"/>
    </xf>
    <xf numFmtId="0" fontId="1" fillId="0" borderId="0" xfId="0" applyFont="1" applyBorder="1" applyAlignment="1">
      <alignment horizontal="center"/>
    </xf>
    <xf numFmtId="173" fontId="3" fillId="0" borderId="1" xfId="15" applyNumberFormat="1" applyFont="1" applyBorder="1" applyAlignment="1">
      <alignment/>
    </xf>
    <xf numFmtId="172" fontId="3" fillId="0" borderId="8" xfId="15" applyNumberFormat="1" applyFont="1" applyBorder="1" applyAlignment="1">
      <alignment/>
    </xf>
    <xf numFmtId="43" fontId="1" fillId="0" borderId="0" xfId="15" applyNumberFormat="1" applyFont="1" applyAlignment="1">
      <alignment/>
    </xf>
    <xf numFmtId="172" fontId="3" fillId="0" borderId="0" xfId="0" applyNumberFormat="1" applyFont="1" applyAlignment="1">
      <alignment/>
    </xf>
    <xf numFmtId="172" fontId="3" fillId="0" borderId="0" xfId="0" applyNumberFormat="1" applyFont="1" applyBorder="1" applyAlignment="1">
      <alignment/>
    </xf>
    <xf numFmtId="172" fontId="3" fillId="0" borderId="2" xfId="15" applyNumberFormat="1" applyFont="1" applyFill="1" applyBorder="1" applyAlignment="1">
      <alignment/>
    </xf>
    <xf numFmtId="172" fontId="3" fillId="0" borderId="0" xfId="15" applyNumberFormat="1" applyFont="1" applyBorder="1" applyAlignment="1">
      <alignment horizontal="right"/>
    </xf>
    <xf numFmtId="0" fontId="4" fillId="0" borderId="0" xfId="0" applyFont="1" applyAlignment="1">
      <alignment horizontal="right"/>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742950</xdr:colOff>
      <xdr:row>3</xdr:row>
      <xdr:rowOff>0</xdr:rowOff>
    </xdr:to>
    <xdr:sp>
      <xdr:nvSpPr>
        <xdr:cNvPr id="1" name="TextBox 5"/>
        <xdr:cNvSpPr txBox="1">
          <a:spLocks noChangeArrowheads="1"/>
        </xdr:cNvSpPr>
      </xdr:nvSpPr>
      <xdr:spPr>
        <a:xfrm>
          <a:off x="9525" y="485775"/>
          <a:ext cx="1171575" cy="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25 October 2002</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95250</xdr:rowOff>
    </xdr:from>
    <xdr:to>
      <xdr:col>10</xdr:col>
      <xdr:colOff>9525</xdr:colOff>
      <xdr:row>45</xdr:row>
      <xdr:rowOff>9525</xdr:rowOff>
    </xdr:to>
    <xdr:sp>
      <xdr:nvSpPr>
        <xdr:cNvPr id="1" name="TextBox 1"/>
        <xdr:cNvSpPr txBox="1">
          <a:spLocks noChangeArrowheads="1"/>
        </xdr:cNvSpPr>
      </xdr:nvSpPr>
      <xdr:spPr>
        <a:xfrm>
          <a:off x="209550" y="1019175"/>
          <a:ext cx="6257925" cy="750570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1" i="0" u="none" baseline="0">
              <a:latin typeface="Times New Roman"/>
              <a:ea typeface="Times New Roman"/>
              <a:cs typeface="Times New Roman"/>
            </a:rPr>
            <a:t>6. Issuance and Repayments of Debt and Equity Securities
</a:t>
          </a:r>
          <a:r>
            <a:rPr lang="en-US" cap="none" sz="1100" b="0" i="0" u="none" baseline="0">
              <a:latin typeface="Times New Roman"/>
              <a:ea typeface="Times New Roman"/>
              <a:cs typeface="Times New Roman"/>
            </a:rPr>
            <a:t>During the financial quarter under review, the Company had:-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  increased its issued and paid up share capital from RM19,900,000 to RM49,750,000 by way of the issuance of renounceable rights issue of 29,850,000 ordinary shares of RM1.00 each at an issue price of RM1.00 per share;
ii. issued RM14,502,000 nominal value of 5 year, 3% Irredeemable Convertible Unsecured Loan Stocks ("ICULS") at 100% of the nominal value in the Company. 
</a:t>
          </a:r>
          <a:r>
            <a:rPr lang="en-US" cap="none" sz="1100" b="1" i="0" u="none" baseline="0">
              <a:latin typeface="Times New Roman"/>
              <a:ea typeface="Times New Roman"/>
              <a:cs typeface="Times New Roman"/>
            </a:rPr>
            <a:t>7. Dividend Paid</a:t>
          </a:r>
          <a:r>
            <a:rPr lang="en-US" cap="none" sz="1100" b="0" i="0" u="none" baseline="0">
              <a:latin typeface="Times New Roman"/>
              <a:ea typeface="Times New Roman"/>
              <a:cs typeface="Times New Roman"/>
            </a:rPr>
            <a:t>
There were no dividends paid since the end of the previous financial year.</a:t>
          </a:r>
        </a:p>
      </xdr:txBody>
    </xdr:sp>
    <xdr:clientData/>
  </xdr:twoCellAnchor>
  <xdr:twoCellAnchor>
    <xdr:from>
      <xdr:col>1</xdr:col>
      <xdr:colOff>0</xdr:colOff>
      <xdr:row>197</xdr:row>
      <xdr:rowOff>114300</xdr:rowOff>
    </xdr:from>
    <xdr:to>
      <xdr:col>9</xdr:col>
      <xdr:colOff>590550</xdr:colOff>
      <xdr:row>236</xdr:row>
      <xdr:rowOff>104775</xdr:rowOff>
    </xdr:to>
    <xdr:sp>
      <xdr:nvSpPr>
        <xdr:cNvPr id="2" name="TextBox 6"/>
        <xdr:cNvSpPr txBox="1">
          <a:spLocks noChangeArrowheads="1"/>
        </xdr:cNvSpPr>
      </xdr:nvSpPr>
      <xdr:spPr>
        <a:xfrm>
          <a:off x="209550" y="37699950"/>
          <a:ext cx="6229350" cy="7077075"/>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("L'Grande") against Bukit Cerakah Development Sdn Bhd (now known as Puncak Alam Housing Sdn Bhd) ("BCD") in respect of a particular project. BCD sought a counterclaim against L'Grande. In BCD's defense, BCD had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On 24 January 2003, GESB has filed a Notice of Appeal to Judge in Chambers to appeal against the said decision.</a:t>
          </a:r>
        </a:p>
      </xdr:txBody>
    </xdr:sp>
    <xdr:clientData/>
  </xdr:twoCellAnchor>
  <xdr:twoCellAnchor>
    <xdr:from>
      <xdr:col>1</xdr:col>
      <xdr:colOff>9525</xdr:colOff>
      <xdr:row>250</xdr:row>
      <xdr:rowOff>0</xdr:rowOff>
    </xdr:from>
    <xdr:to>
      <xdr:col>9</xdr:col>
      <xdr:colOff>476250</xdr:colOff>
      <xdr:row>253</xdr:row>
      <xdr:rowOff>180975</xdr:rowOff>
    </xdr:to>
    <xdr:sp>
      <xdr:nvSpPr>
        <xdr:cNvPr id="3" name="TextBox 7"/>
        <xdr:cNvSpPr txBox="1">
          <a:spLocks noChangeArrowheads="1"/>
        </xdr:cNvSpPr>
      </xdr:nvSpPr>
      <xdr:spPr>
        <a:xfrm>
          <a:off x="219075" y="46948725"/>
          <a:ext cx="6105525" cy="752475"/>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133</xdr:row>
      <xdr:rowOff>161925</xdr:rowOff>
    </xdr:from>
    <xdr:to>
      <xdr:col>9</xdr:col>
      <xdr:colOff>590550</xdr:colOff>
      <xdr:row>137</xdr:row>
      <xdr:rowOff>0</xdr:rowOff>
    </xdr:to>
    <xdr:sp>
      <xdr:nvSpPr>
        <xdr:cNvPr id="4" name="TextBox 13"/>
        <xdr:cNvSpPr txBox="1">
          <a:spLocks noChangeArrowheads="1"/>
        </xdr:cNvSpPr>
      </xdr:nvSpPr>
      <xdr:spPr>
        <a:xfrm>
          <a:off x="219075" y="25469850"/>
          <a:ext cx="6219825" cy="60960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152</xdr:row>
      <xdr:rowOff>0</xdr:rowOff>
    </xdr:from>
    <xdr:to>
      <xdr:col>9</xdr:col>
      <xdr:colOff>552450</xdr:colOff>
      <xdr:row>159</xdr:row>
      <xdr:rowOff>171450</xdr:rowOff>
    </xdr:to>
    <xdr:sp>
      <xdr:nvSpPr>
        <xdr:cNvPr id="5" name="TextBox 14"/>
        <xdr:cNvSpPr txBox="1">
          <a:spLocks noChangeArrowheads="1"/>
        </xdr:cNvSpPr>
      </xdr:nvSpPr>
      <xdr:spPr>
        <a:xfrm>
          <a:off x="228600" y="28936950"/>
          <a:ext cx="6172200" cy="150495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Employees Share Option Scheme ("ESOS") on 1 November 2002. The ESOS shall be in force for a period of 5 years from 1 November 2002 to 31 October 2007. There were no ESOS shares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utilisation of the proceeds from the Company's rights issue exercise which was completed on 29 October 2002 as at the date of this announcement is as follows:-
 </a:t>
          </a:r>
        </a:p>
      </xdr:txBody>
    </xdr:sp>
    <xdr:clientData/>
  </xdr:twoCellAnchor>
  <xdr:twoCellAnchor>
    <xdr:from>
      <xdr:col>1</xdr:col>
      <xdr:colOff>28575</xdr:colOff>
      <xdr:row>168</xdr:row>
      <xdr:rowOff>0</xdr:rowOff>
    </xdr:from>
    <xdr:to>
      <xdr:col>9</xdr:col>
      <xdr:colOff>476250</xdr:colOff>
      <xdr:row>168</xdr:row>
      <xdr:rowOff>0</xdr:rowOff>
    </xdr:to>
    <xdr:sp>
      <xdr:nvSpPr>
        <xdr:cNvPr id="6" name="TextBox 17"/>
        <xdr:cNvSpPr txBox="1">
          <a:spLocks noChangeArrowheads="1"/>
        </xdr:cNvSpPr>
      </xdr:nvSpPr>
      <xdr:spPr>
        <a:xfrm>
          <a:off x="238125" y="32004000"/>
          <a:ext cx="608647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193</xdr:row>
      <xdr:rowOff>104775</xdr:rowOff>
    </xdr:from>
    <xdr:to>
      <xdr:col>9</xdr:col>
      <xdr:colOff>581025</xdr:colOff>
      <xdr:row>196</xdr:row>
      <xdr:rowOff>85725</xdr:rowOff>
    </xdr:to>
    <xdr:sp>
      <xdr:nvSpPr>
        <xdr:cNvPr id="7" name="TextBox 18"/>
        <xdr:cNvSpPr txBox="1">
          <a:spLocks noChangeArrowheads="1"/>
        </xdr:cNvSpPr>
      </xdr:nvSpPr>
      <xdr:spPr>
        <a:xfrm>
          <a:off x="200025" y="36909375"/>
          <a:ext cx="6229350" cy="55245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168</xdr:row>
      <xdr:rowOff>0</xdr:rowOff>
    </xdr:from>
    <xdr:to>
      <xdr:col>10</xdr:col>
      <xdr:colOff>0</xdr:colOff>
      <xdr:row>168</xdr:row>
      <xdr:rowOff>0</xdr:rowOff>
    </xdr:to>
    <xdr:sp>
      <xdr:nvSpPr>
        <xdr:cNvPr id="8" name="TextBox 19"/>
        <xdr:cNvSpPr txBox="1">
          <a:spLocks noChangeArrowheads="1"/>
        </xdr:cNvSpPr>
      </xdr:nvSpPr>
      <xdr:spPr>
        <a:xfrm>
          <a:off x="238125" y="32004000"/>
          <a:ext cx="621982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9525</xdr:colOff>
      <xdr:row>60</xdr:row>
      <xdr:rowOff>38100</xdr:rowOff>
    </xdr:from>
    <xdr:to>
      <xdr:col>9</xdr:col>
      <xdr:colOff>600075</xdr:colOff>
      <xdr:row>118</xdr:row>
      <xdr:rowOff>9525</xdr:rowOff>
    </xdr:to>
    <xdr:sp>
      <xdr:nvSpPr>
        <xdr:cNvPr id="9" name="Rectangle 21"/>
        <xdr:cNvSpPr>
          <a:spLocks/>
        </xdr:cNvSpPr>
      </xdr:nvSpPr>
      <xdr:spPr>
        <a:xfrm>
          <a:off x="219075" y="11420475"/>
          <a:ext cx="6229350" cy="11029950"/>
        </a:xfrm>
        <a:prstGeom prst="rect">
          <a:avLst/>
        </a:prstGeom>
        <a:solidFill>
          <a:srgbClr val="FFFFFF"/>
        </a:solidFill>
        <a:ln w="9525" cmpd="sng">
          <a:noFill/>
        </a:ln>
      </xdr:spPr>
      <xdr:txBody>
        <a:bodyPr vertOverflow="clip" wrap="square"/>
        <a:p>
          <a:pPr algn="just">
            <a:defRPr/>
          </a:pPr>
          <a:r>
            <a:rPr lang="en-US" cap="none" sz="1100" b="1" i="0" u="none" baseline="0"/>
            <a:t>9. Valuations of Property, Plant and Equipment
</a:t>
          </a:r>
          <a:r>
            <a:rPr lang="en-US" cap="none" sz="1100" b="0" i="0" u="none" baseline="0"/>
            <a:t>The valuations of property, plant and equipment have been brought forward without any amendments from the previous annual financial statements.
</a:t>
          </a:r>
          <a:r>
            <a:rPr lang="en-US" cap="none" sz="1100" b="1" i="0" u="none" baseline="0"/>
            <a:t>10. Events Subsequent to the Balance Sheet Date</a:t>
          </a:r>
          <a:r>
            <a:rPr lang="en-US" cap="none" sz="1100" b="0" i="0" u="none" baseline="0"/>
            <a:t> 
The Company had on 30 December 2002 announced to the Kuala Lumpur Stock Exchange that it had on 28 December 2002 completed the acquisition of Mandy Corporation Sdn Bhd ("Mandy") in accordance with the sale and purchase agreement dated 7 October 1997 entered into between the Company and the vendors of Mandy. The Company now owns 100% equity interest in Mandy, thereby resulting in Mandy becoming a wholly-owned subsidiary of the Company. 
</a:t>
          </a:r>
          <a:r>
            <a:rPr lang="en-US" cap="none" sz="1100" b="1" i="0" u="none" baseline="0"/>
            <a:t>11. Changes in Composition of the Group</a:t>
          </a:r>
          <a:r>
            <a:rPr lang="en-US" cap="none" sz="1100" b="0" i="0" u="none" baseline="0"/>
            <a:t>
There were no changes in the composition of the Group during the period under review.
</a:t>
          </a:r>
          <a:r>
            <a:rPr lang="en-US" cap="none" sz="1100" b="1" i="0" u="none" baseline="0"/>
            <a:t>12. Contingent Liabilities</a:t>
          </a:r>
          <a:r>
            <a:rPr lang="en-US" cap="none" sz="1100" b="0" i="0" u="none" baseline="0"/>
            <a:t>
The unsecured  corporate  guarantees given by the Company to trade suppliers and various  financial institutions for bank and hire purchase facilities granted to subsidiary companies amounted to RM82.4 million.
</a:t>
          </a:r>
          <a:r>
            <a:rPr lang="en-US" cap="none" sz="1100" b="1" i="0" u="none" baseline="0"/>
            <a:t>13. Review of Performance 
</a:t>
          </a:r>
          <a:r>
            <a:rPr lang="en-US" cap="none" sz="1100" b="0" i="0" u="none" baseline="0"/>
            <a:t>
The Group recorded a higher revenue of RM83.32 million as compared to RM77.11 million achieved in the previous corresponding period. The higher revenue was mainly contributed by its property division for its completion of its Phase 1 development project in Puchong which comprises of 476 units of medium cost apartments and the increase in construction activities of its telecommunication division.
However, the Group registered a higher consolidated net loss of RM2.58 million as compared to RM1.62 million recorded in the previous corresponding period. The increase in losses was mainly attributable to the provision for doubtful debts and lower profit margin contributed from its telecommunication activities, coupled with the effects of the under provision of tax for prior year and loss arising from its paint manufacturing division.
</a:t>
          </a:r>
          <a:r>
            <a:rPr lang="en-US" cap="none" sz="1100" b="1" i="0" u="none" baseline="0"/>
            <a:t>14. Comparison With Preceding Quarter's Results</a:t>
          </a:r>
          <a:r>
            <a:rPr lang="en-US" cap="none" sz="1100" b="0" i="0" u="none" baseline="0"/>
            <a:t>
The revenue of the Group increased to RM53.73 million for the quarter under review as compared to RM29.52 million achieved in previous quarter. However, the Group recorded a higher consolidated net loss of RM2.29 million as compared to a consolidated net loss of RM0.29 million recorded in the previous quarter. This was mainly attributable to the provision for doubtful debts, losses incurred by its paint manufacturing division and the under provision of tax for prior year.
</a:t>
          </a:r>
          <a:r>
            <a:rPr lang="en-US" cap="none" sz="1100" b="1" i="0" u="none" baseline="0"/>
            <a:t>15. Prospects </a:t>
          </a:r>
          <a:r>
            <a:rPr lang="en-US" cap="none" sz="1100" b="0" i="0" u="none" baseline="0"/>
            <a:t>
In light of the current economic uncertainties, the Board expects the coming financial quarter to remain challenging. However, the Board will strive to improve profitability by securing more viable construction contracts.
</a:t>
          </a:r>
          <a:r>
            <a:rPr lang="en-US" cap="none" sz="1100" b="1" i="0" u="none" baseline="0"/>
            <a:t>16. Variance of Actual Profit from Forecast Profit and Shortfall in Profit Guarantee
</a:t>
          </a:r>
          <a:r>
            <a:rPr lang="en-US" cap="none" sz="1100" b="0" i="0" u="none" baseline="0"/>
            <a:t>
Not applicable.</a:t>
          </a:r>
        </a:p>
      </xdr:txBody>
    </xdr:sp>
    <xdr:clientData/>
  </xdr:twoCellAnchor>
  <xdr:twoCellAnchor>
    <xdr:from>
      <xdr:col>1</xdr:col>
      <xdr:colOff>28575</xdr:colOff>
      <xdr:row>238</xdr:row>
      <xdr:rowOff>133350</xdr:rowOff>
    </xdr:from>
    <xdr:to>
      <xdr:col>9</xdr:col>
      <xdr:colOff>514350</xdr:colOff>
      <xdr:row>250</xdr:row>
      <xdr:rowOff>0</xdr:rowOff>
    </xdr:to>
    <xdr:sp>
      <xdr:nvSpPr>
        <xdr:cNvPr id="10" name="TextBox 22"/>
        <xdr:cNvSpPr txBox="1">
          <a:spLocks noChangeArrowheads="1"/>
        </xdr:cNvSpPr>
      </xdr:nvSpPr>
      <xdr:spPr>
        <a:xfrm>
          <a:off x="238125" y="45167550"/>
          <a:ext cx="6124575" cy="180975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("CGU") and SPK Insurance Brokers Sdn Bhd ("SPK") for the refund of premium previously paid which was supposed to cover a portion of the total estimated contract value which was not executed.
CGU has filed its Memorandum of Appearance on 25 November 2002 while SPK has requested for additional time until 5 December 2002 to enter appearance.
</a:t>
          </a:r>
        </a:p>
      </xdr:txBody>
    </xdr:sp>
    <xdr:clientData/>
  </xdr:twoCellAnchor>
  <xdr:twoCellAnchor>
    <xdr:from>
      <xdr:col>1</xdr:col>
      <xdr:colOff>9525</xdr:colOff>
      <xdr:row>255</xdr:row>
      <xdr:rowOff>9525</xdr:rowOff>
    </xdr:from>
    <xdr:to>
      <xdr:col>9</xdr:col>
      <xdr:colOff>523875</xdr:colOff>
      <xdr:row>260</xdr:row>
      <xdr:rowOff>142875</xdr:rowOff>
    </xdr:to>
    <xdr:sp>
      <xdr:nvSpPr>
        <xdr:cNvPr id="11" name="TextBox 23"/>
        <xdr:cNvSpPr txBox="1">
          <a:spLocks noChangeArrowheads="1"/>
        </xdr:cNvSpPr>
      </xdr:nvSpPr>
      <xdr:spPr>
        <a:xfrm>
          <a:off x="219075" y="47939325"/>
          <a:ext cx="6153150" cy="108585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25. Earnings Per Share</a:t>
          </a:r>
          <a:r>
            <a:rPr lang="en-US" cap="none" sz="1100" b="0" i="0" u="none" baseline="0">
              <a:latin typeface="Times New Roman"/>
              <a:ea typeface="Times New Roman"/>
              <a:cs typeface="Times New Roman"/>
            </a:rPr>
            <a:t>
i. Basic earnings per share
The basic earnings per share has been calculated by dividing the Group's net profit for the quarter/ year to-date by the weight average number of ordinary shares in issue during the quarter/year to-date:-</a:t>
          </a:r>
        </a:p>
      </xdr:txBody>
    </xdr:sp>
    <xdr:clientData/>
  </xdr:twoCellAnchor>
  <xdr:twoCellAnchor>
    <xdr:from>
      <xdr:col>1</xdr:col>
      <xdr:colOff>9525</xdr:colOff>
      <xdr:row>280</xdr:row>
      <xdr:rowOff>9525</xdr:rowOff>
    </xdr:from>
    <xdr:to>
      <xdr:col>9</xdr:col>
      <xdr:colOff>571500</xdr:colOff>
      <xdr:row>286</xdr:row>
      <xdr:rowOff>171450</xdr:rowOff>
    </xdr:to>
    <xdr:sp>
      <xdr:nvSpPr>
        <xdr:cNvPr id="12" name="TextBox 24"/>
        <xdr:cNvSpPr txBox="1">
          <a:spLocks noChangeArrowheads="1"/>
        </xdr:cNvSpPr>
      </xdr:nvSpPr>
      <xdr:spPr>
        <a:xfrm>
          <a:off x="219075" y="52720875"/>
          <a:ext cx="6200775" cy="1304925"/>
        </a:xfrm>
        <a:prstGeom prst="rect">
          <a:avLst/>
        </a:prstGeom>
        <a:solidFill>
          <a:srgbClr val="FFFFFF"/>
        </a:solidFill>
        <a:ln w="9525" cmpd="sng">
          <a:noFill/>
        </a:ln>
      </xdr:spPr>
      <xdr:txBody>
        <a:bodyPr vertOverflow="clip" wrap="square"/>
        <a:p>
          <a:pPr algn="l">
            <a:defRPr/>
          </a:pPr>
          <a:r>
            <a:rPr lang="en-US" cap="none" sz="1100" b="0" i="0" u="none" baseline="0"/>
            <a:t>ii. Diluted earnings per share
The diluted earnings per share has been calculated by dividing the Group's net profit for the quarter/ year to-date by the weight average number of ordinary shares that would have been in issue upon full conversion of the Irredeemable Covertible Unsecured Loan Stocks ("ICULS") 2002/2007 and the exercise of the remaining option under the Employee Share Option Scheme ("ESOS"), adjusted for the number of such shares that would have been issued at fair value, calculated as follows:-</a:t>
          </a:r>
        </a:p>
      </xdr:txBody>
    </xdr:sp>
    <xdr:clientData/>
  </xdr:twoCellAnchor>
  <xdr:twoCellAnchor>
    <xdr:from>
      <xdr:col>1</xdr:col>
      <xdr:colOff>9525</xdr:colOff>
      <xdr:row>138</xdr:row>
      <xdr:rowOff>0</xdr:rowOff>
    </xdr:from>
    <xdr:to>
      <xdr:col>10</xdr:col>
      <xdr:colOff>0</xdr:colOff>
      <xdr:row>146</xdr:row>
      <xdr:rowOff>152400</xdr:rowOff>
    </xdr:to>
    <xdr:sp>
      <xdr:nvSpPr>
        <xdr:cNvPr id="13" name="TextBox 25"/>
        <xdr:cNvSpPr txBox="1">
          <a:spLocks noChangeArrowheads="1"/>
        </xdr:cNvSpPr>
      </xdr:nvSpPr>
      <xdr:spPr>
        <a:xfrm>
          <a:off x="219075" y="26269950"/>
          <a:ext cx="6238875" cy="167640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disposals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8294">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P50"/>
  <sheetViews>
    <sheetView workbookViewId="0" topLeftCell="A2">
      <selection activeCell="C4" sqref="C4"/>
    </sheetView>
  </sheetViews>
  <sheetFormatPr defaultColWidth="9.140625" defaultRowHeight="12.75"/>
  <cols>
    <col min="1" max="1" width="3.140625" style="1" customWidth="1"/>
    <col min="2" max="2" width="3.421875" style="2" customWidth="1"/>
    <col min="3" max="3" width="20.421875" style="8" customWidth="1"/>
    <col min="4" max="4" width="9.2812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5625" style="1" customWidth="1"/>
    <col min="11" max="11" width="12.7109375" style="1" customWidth="1"/>
    <col min="12" max="12" width="2.140625" style="1" hidden="1" customWidth="1"/>
    <col min="13" max="13" width="1.57421875" style="1" hidden="1" customWidth="1"/>
    <col min="14" max="14" width="0.5625" style="1" customWidth="1"/>
    <col min="15" max="15" width="9.140625" style="1" customWidth="1"/>
    <col min="16" max="16" width="9.57421875" style="1" bestFit="1" customWidth="1"/>
    <col min="17" max="16384" width="9.140625" style="1" customWidth="1"/>
  </cols>
  <sheetData>
    <row r="1" spans="1:14" ht="12.75">
      <c r="A1" s="4" t="s">
        <v>24</v>
      </c>
      <c r="B1" s="1"/>
      <c r="C1" s="1"/>
      <c r="I1" s="2"/>
      <c r="J1" s="2"/>
      <c r="K1" s="2"/>
      <c r="L1" s="2"/>
      <c r="M1" s="2"/>
      <c r="N1" s="2"/>
    </row>
    <row r="2" spans="1:3" ht="12.75">
      <c r="A2" s="64" t="s">
        <v>177</v>
      </c>
      <c r="B2" s="5"/>
      <c r="C2" s="1"/>
    </row>
    <row r="3" spans="1:3" ht="12.75">
      <c r="A3" s="64" t="s">
        <v>64</v>
      </c>
      <c r="B3" s="5"/>
      <c r="C3" s="1"/>
    </row>
    <row r="4" ht="15">
      <c r="E4" s="2"/>
    </row>
    <row r="5" ht="15">
      <c r="A5" s="4" t="s">
        <v>65</v>
      </c>
    </row>
    <row r="6" ht="15">
      <c r="A6" s="4"/>
    </row>
    <row r="7" ht="10.5" customHeight="1"/>
    <row r="8" spans="6:10" ht="15">
      <c r="F8" s="3" t="s">
        <v>66</v>
      </c>
      <c r="J8" s="3" t="s">
        <v>67</v>
      </c>
    </row>
    <row r="9" spans="5:12" ht="15">
      <c r="E9" s="31" t="s">
        <v>0</v>
      </c>
      <c r="F9" s="32"/>
      <c r="G9" s="33" t="s">
        <v>5</v>
      </c>
      <c r="I9" s="31" t="s">
        <v>0</v>
      </c>
      <c r="J9" s="32"/>
      <c r="K9" s="33" t="s">
        <v>5</v>
      </c>
      <c r="L9" s="3"/>
    </row>
    <row r="10" spans="5:12" ht="15">
      <c r="E10" s="34" t="s">
        <v>2</v>
      </c>
      <c r="F10" s="35"/>
      <c r="G10" s="36" t="s">
        <v>1</v>
      </c>
      <c r="I10" s="34" t="s">
        <v>22</v>
      </c>
      <c r="J10" s="35"/>
      <c r="K10" s="36" t="s">
        <v>1</v>
      </c>
      <c r="L10" s="3"/>
    </row>
    <row r="11" spans="5:12" ht="15">
      <c r="E11" s="34" t="s">
        <v>4</v>
      </c>
      <c r="F11" s="35"/>
      <c r="G11" s="36" t="s">
        <v>14</v>
      </c>
      <c r="I11" s="34" t="s">
        <v>23</v>
      </c>
      <c r="J11" s="35"/>
      <c r="K11" s="36" t="s">
        <v>14</v>
      </c>
      <c r="L11" s="3"/>
    </row>
    <row r="12" spans="5:12" ht="15">
      <c r="E12" s="34"/>
      <c r="F12" s="35"/>
      <c r="G12" s="36" t="s">
        <v>15</v>
      </c>
      <c r="I12" s="34"/>
      <c r="J12" s="35"/>
      <c r="K12" s="36" t="s">
        <v>16</v>
      </c>
      <c r="L12" s="3"/>
    </row>
    <row r="13" spans="5:12" ht="15">
      <c r="E13" s="37"/>
      <c r="F13" s="5"/>
      <c r="G13" s="36" t="s">
        <v>2</v>
      </c>
      <c r="I13" s="37"/>
      <c r="J13" s="5"/>
      <c r="K13" s="36" t="s">
        <v>13</v>
      </c>
      <c r="L13" s="3"/>
    </row>
    <row r="14" spans="5:12" ht="15">
      <c r="E14" s="50" t="s">
        <v>68</v>
      </c>
      <c r="F14" s="35"/>
      <c r="G14" s="44" t="s">
        <v>69</v>
      </c>
      <c r="I14" s="50" t="str">
        <f>E14</f>
        <v>30/11/2002</v>
      </c>
      <c r="J14" s="35"/>
      <c r="K14" s="44" t="str">
        <f>G14</f>
        <v>30/11/2001</v>
      </c>
      <c r="L14" s="3"/>
    </row>
    <row r="15" spans="5:11" ht="15">
      <c r="E15" s="38" t="s">
        <v>3</v>
      </c>
      <c r="F15" s="22"/>
      <c r="G15" s="39" t="s">
        <v>3</v>
      </c>
      <c r="I15" s="38" t="s">
        <v>3</v>
      </c>
      <c r="J15" s="22"/>
      <c r="K15" s="39" t="s">
        <v>3</v>
      </c>
    </row>
    <row r="17" spans="5:11" ht="15">
      <c r="E17" s="29"/>
      <c r="F17" s="20"/>
      <c r="G17" s="29"/>
      <c r="H17" s="20"/>
      <c r="I17" s="29"/>
      <c r="J17" s="20"/>
      <c r="K17" s="29"/>
    </row>
    <row r="18" spans="3:11" ht="15">
      <c r="C18" s="8" t="s">
        <v>47</v>
      </c>
      <c r="E18" s="20">
        <f>+I18-29525</f>
        <v>53793</v>
      </c>
      <c r="F18" s="20"/>
      <c r="G18" s="20">
        <v>31637</v>
      </c>
      <c r="H18" s="20"/>
      <c r="I18" s="20">
        <v>83318</v>
      </c>
      <c r="J18" s="20"/>
      <c r="K18" s="20">
        <v>77107</v>
      </c>
    </row>
    <row r="19" spans="5:11" ht="15">
      <c r="E19" s="59"/>
      <c r="F19" s="59"/>
      <c r="G19" s="59"/>
      <c r="H19" s="59"/>
      <c r="I19" s="59"/>
      <c r="J19" s="59"/>
      <c r="K19" s="59"/>
    </row>
    <row r="20" spans="3:11" ht="15">
      <c r="C20" s="8" t="s">
        <v>70</v>
      </c>
      <c r="E20" s="20">
        <f>+I20-(-25305-4041-259)</f>
        <v>-53060</v>
      </c>
      <c r="F20" s="20"/>
      <c r="G20" s="20">
        <f>-27284-2958-132+28</f>
        <v>-30346</v>
      </c>
      <c r="H20" s="20"/>
      <c r="I20" s="20">
        <f>-72684-9616-365</f>
        <v>-82665</v>
      </c>
      <c r="J20" s="20"/>
      <c r="K20" s="20">
        <f>-68104-5496-322+54</f>
        <v>-73868</v>
      </c>
    </row>
    <row r="21" spans="5:11" ht="15">
      <c r="E21" s="29"/>
      <c r="F21" s="29"/>
      <c r="G21" s="29"/>
      <c r="H21" s="29"/>
      <c r="I21" s="29"/>
      <c r="J21" s="29"/>
      <c r="K21" s="29"/>
    </row>
    <row r="22" spans="3:11" ht="15">
      <c r="C22" s="8" t="s">
        <v>71</v>
      </c>
      <c r="E22" s="9">
        <f>+I22-(306+102+66)</f>
        <v>354</v>
      </c>
      <c r="F22" s="9"/>
      <c r="G22" s="9">
        <f>362-137-142</f>
        <v>83</v>
      </c>
      <c r="H22" s="9"/>
      <c r="I22" s="9">
        <f>690+86+56-I30</f>
        <v>828</v>
      </c>
      <c r="J22" s="9"/>
      <c r="K22" s="9">
        <f>449-42-154</f>
        <v>253</v>
      </c>
    </row>
    <row r="23" spans="5:11" ht="15">
      <c r="E23" s="60"/>
      <c r="F23" s="9"/>
      <c r="G23" s="60"/>
      <c r="H23" s="9"/>
      <c r="I23" s="60"/>
      <c r="J23" s="9"/>
      <c r="K23" s="60"/>
    </row>
    <row r="24" spans="3:11" ht="15">
      <c r="C24" s="8" t="s">
        <v>72</v>
      </c>
      <c r="E24" s="9">
        <f>SUM(E18:E23)</f>
        <v>1087</v>
      </c>
      <c r="F24" s="9"/>
      <c r="G24" s="9">
        <f>SUM(G18:G23)</f>
        <v>1374</v>
      </c>
      <c r="H24" s="9"/>
      <c r="I24" s="9">
        <f>SUM(I18:I23)</f>
        <v>1481</v>
      </c>
      <c r="J24" s="9"/>
      <c r="K24" s="9">
        <f>SUM(K18:K23)</f>
        <v>3492</v>
      </c>
    </row>
    <row r="25" spans="5:11" ht="15">
      <c r="E25" s="9"/>
      <c r="F25" s="9"/>
      <c r="G25" s="9"/>
      <c r="H25" s="9"/>
      <c r="I25" s="9"/>
      <c r="J25" s="9"/>
      <c r="K25" s="9"/>
    </row>
    <row r="26" spans="3:11" ht="15">
      <c r="C26" s="8" t="s">
        <v>83</v>
      </c>
      <c r="E26" s="9">
        <f>+I26-0</f>
        <v>-1246</v>
      </c>
      <c r="F26" s="9"/>
      <c r="G26" s="9">
        <v>0</v>
      </c>
      <c r="H26" s="9"/>
      <c r="I26" s="9">
        <v>-1246</v>
      </c>
      <c r="J26" s="9"/>
      <c r="K26" s="9">
        <v>132</v>
      </c>
    </row>
    <row r="27" spans="5:11" ht="15">
      <c r="E27" s="9"/>
      <c r="F27" s="9"/>
      <c r="G27" s="9"/>
      <c r="H27" s="9"/>
      <c r="I27" s="9"/>
      <c r="J27" s="9"/>
      <c r="K27" s="9"/>
    </row>
    <row r="28" spans="3:11" ht="15">
      <c r="C28" s="8" t="s">
        <v>73</v>
      </c>
      <c r="E28" s="61">
        <f>+I28-(-802)</f>
        <v>-787</v>
      </c>
      <c r="F28" s="9"/>
      <c r="G28" s="9">
        <f>-2010+132</f>
        <v>-1878</v>
      </c>
      <c r="H28" s="9"/>
      <c r="I28" s="61">
        <f>-1954+365</f>
        <v>-1589</v>
      </c>
      <c r="J28" s="9"/>
      <c r="K28" s="9">
        <v>-3819</v>
      </c>
    </row>
    <row r="29" spans="5:16" ht="15">
      <c r="E29" s="46"/>
      <c r="F29" s="10"/>
      <c r="G29" s="10"/>
      <c r="H29" s="10"/>
      <c r="I29" s="46"/>
      <c r="J29" s="10"/>
      <c r="K29" s="46"/>
      <c r="P29" s="17"/>
    </row>
    <row r="30" spans="3:11" ht="15">
      <c r="C30" s="8" t="s">
        <v>74</v>
      </c>
      <c r="E30" s="45">
        <f>+I30-0</f>
        <v>4</v>
      </c>
      <c r="F30" s="10"/>
      <c r="G30" s="10">
        <v>142</v>
      </c>
      <c r="H30" s="10"/>
      <c r="I30" s="45">
        <v>4</v>
      </c>
      <c r="J30" s="10"/>
      <c r="K30" s="10">
        <v>154</v>
      </c>
    </row>
    <row r="31" spans="5:11" ht="15">
      <c r="E31" s="62"/>
      <c r="F31" s="10"/>
      <c r="G31" s="62"/>
      <c r="H31" s="10"/>
      <c r="I31" s="62"/>
      <c r="J31" s="10"/>
      <c r="K31" s="62"/>
    </row>
    <row r="32" spans="3:16" ht="15">
      <c r="C32" s="8" t="s">
        <v>75</v>
      </c>
      <c r="E32" s="45">
        <f>SUM(E24:E31)</f>
        <v>-942</v>
      </c>
      <c r="F32" s="10"/>
      <c r="G32" s="45">
        <f>SUM(G24:G31)</f>
        <v>-362</v>
      </c>
      <c r="H32" s="10"/>
      <c r="I32" s="45">
        <f>SUM(I24:I31)</f>
        <v>-1350</v>
      </c>
      <c r="J32" s="10"/>
      <c r="K32" s="45">
        <f>SUM(K24:K31)</f>
        <v>-41</v>
      </c>
      <c r="P32" s="25"/>
    </row>
    <row r="33" spans="5:15" ht="15">
      <c r="E33" s="45"/>
      <c r="F33" s="10"/>
      <c r="G33" s="10"/>
      <c r="H33" s="10"/>
      <c r="I33" s="45"/>
      <c r="J33" s="10"/>
      <c r="K33" s="10"/>
      <c r="O33" s="17"/>
    </row>
    <row r="34" spans="3:16" ht="15">
      <c r="C34" s="8" t="s">
        <v>19</v>
      </c>
      <c r="E34" s="45">
        <f>+I34-(-63)</f>
        <v>-1255</v>
      </c>
      <c r="F34" s="10"/>
      <c r="G34" s="10">
        <v>-437</v>
      </c>
      <c r="H34" s="10"/>
      <c r="I34" s="45">
        <v>-1318</v>
      </c>
      <c r="J34" s="10"/>
      <c r="K34" s="10">
        <v>-1007</v>
      </c>
      <c r="P34" s="9"/>
    </row>
    <row r="35" spans="5:11" ht="15">
      <c r="E35" s="63"/>
      <c r="F35" s="10"/>
      <c r="G35" s="56"/>
      <c r="H35" s="10"/>
      <c r="I35" s="63"/>
      <c r="J35" s="10"/>
      <c r="K35" s="56"/>
    </row>
    <row r="36" spans="3:16" ht="15">
      <c r="C36" s="8" t="s">
        <v>76</v>
      </c>
      <c r="E36" s="29">
        <f>SUM(E32:E35)</f>
        <v>-2197</v>
      </c>
      <c r="F36" s="29"/>
      <c r="G36" s="29">
        <f>SUM(G32:G35)</f>
        <v>-799</v>
      </c>
      <c r="H36" s="29"/>
      <c r="I36" s="29">
        <f>SUM(I32:I35)</f>
        <v>-2668</v>
      </c>
      <c r="J36" s="29"/>
      <c r="K36" s="29">
        <f>SUM(K32:K35)</f>
        <v>-1048</v>
      </c>
      <c r="L36" s="5"/>
      <c r="M36" s="5"/>
      <c r="N36" s="5"/>
      <c r="O36" s="17"/>
      <c r="P36" s="17"/>
    </row>
    <row r="37" spans="5:16" ht="15">
      <c r="E37" s="43"/>
      <c r="F37" s="43"/>
      <c r="G37" s="43"/>
      <c r="H37" s="43"/>
      <c r="I37" s="43"/>
      <c r="J37" s="43"/>
      <c r="K37" s="43"/>
      <c r="L37" s="5"/>
      <c r="M37" s="5"/>
      <c r="N37" s="5"/>
      <c r="O37" s="17"/>
      <c r="P37" s="17"/>
    </row>
    <row r="38" spans="3:16" ht="15">
      <c r="C38" s="8" t="s">
        <v>77</v>
      </c>
      <c r="E38" s="29">
        <f>+I38-177</f>
        <v>-94</v>
      </c>
      <c r="F38" s="43"/>
      <c r="G38" s="29">
        <v>-9</v>
      </c>
      <c r="H38" s="43"/>
      <c r="I38" s="43">
        <v>83</v>
      </c>
      <c r="J38" s="43"/>
      <c r="K38" s="29">
        <v>-572</v>
      </c>
      <c r="L38" s="5"/>
      <c r="M38" s="5"/>
      <c r="N38" s="5"/>
      <c r="O38" s="17"/>
      <c r="P38" s="17"/>
    </row>
    <row r="39" spans="5:16" ht="15">
      <c r="E39" s="21"/>
      <c r="F39" s="43"/>
      <c r="G39" s="21"/>
      <c r="H39" s="43"/>
      <c r="I39" s="21"/>
      <c r="J39" s="43"/>
      <c r="K39" s="21"/>
      <c r="L39" s="5"/>
      <c r="M39" s="5"/>
      <c r="N39" s="5"/>
      <c r="O39" s="17"/>
      <c r="P39" s="17"/>
    </row>
    <row r="40" spans="3:16" ht="15">
      <c r="C40" s="8" t="s">
        <v>78</v>
      </c>
      <c r="E40" s="43"/>
      <c r="F40" s="43"/>
      <c r="G40" s="43"/>
      <c r="H40" s="43"/>
      <c r="I40" s="43"/>
      <c r="J40" s="43"/>
      <c r="K40" s="43"/>
      <c r="L40" s="5"/>
      <c r="M40" s="5"/>
      <c r="N40" s="5"/>
      <c r="O40" s="17"/>
      <c r="P40" s="17"/>
    </row>
    <row r="41" spans="3:16" ht="15.75" thickBot="1">
      <c r="C41" s="8" t="s">
        <v>79</v>
      </c>
      <c r="E41" s="16">
        <f>SUM(E36:E39)</f>
        <v>-2291</v>
      </c>
      <c r="F41" s="43"/>
      <c r="G41" s="16">
        <f>SUM(G36:G39)</f>
        <v>-808</v>
      </c>
      <c r="H41" s="43"/>
      <c r="I41" s="16">
        <f>SUM(I36:I39)</f>
        <v>-2585</v>
      </c>
      <c r="J41" s="43"/>
      <c r="K41" s="16">
        <f>SUM(K36:K39)</f>
        <v>-1620</v>
      </c>
      <c r="L41" s="5"/>
      <c r="M41" s="5"/>
      <c r="N41" s="5"/>
      <c r="O41" s="17"/>
      <c r="P41" s="17"/>
    </row>
    <row r="42" spans="5:16" ht="15.75" thickTop="1">
      <c r="E42" s="81" t="s">
        <v>4</v>
      </c>
      <c r="F42" s="43"/>
      <c r="G42" s="43"/>
      <c r="H42" s="43"/>
      <c r="I42" s="43"/>
      <c r="J42" s="43"/>
      <c r="K42" s="43"/>
      <c r="L42" s="5"/>
      <c r="M42" s="5"/>
      <c r="N42" s="5"/>
      <c r="O42" s="17"/>
      <c r="P42" s="17"/>
    </row>
    <row r="43" spans="5:7" ht="15">
      <c r="E43" s="17" t="s">
        <v>4</v>
      </c>
      <c r="F43" s="1" t="s">
        <v>4</v>
      </c>
      <c r="G43" s="17" t="s">
        <v>4</v>
      </c>
    </row>
    <row r="44" ht="15">
      <c r="C44" s="8" t="s">
        <v>80</v>
      </c>
    </row>
    <row r="45" spans="3:11" ht="15">
      <c r="C45" s="8" t="s">
        <v>81</v>
      </c>
      <c r="E45" s="47">
        <f>+'Notes''2002'!E279</f>
        <v>-5.762072434607646</v>
      </c>
      <c r="F45" s="8"/>
      <c r="G45" s="47">
        <f>+'Notes''2002'!F279</f>
        <v>-4.08490939546216</v>
      </c>
      <c r="H45" s="8"/>
      <c r="I45" s="47">
        <f>+'Notes''2002'!H279</f>
        <v>-8.8950827569595</v>
      </c>
      <c r="J45" s="8"/>
      <c r="K45" s="47">
        <f>+'Notes''2002'!I279</f>
        <v>-8.190041114664231</v>
      </c>
    </row>
    <row r="46" spans="3:5" ht="15">
      <c r="C46" s="8" t="s">
        <v>4</v>
      </c>
      <c r="E46" s="2"/>
    </row>
    <row r="47" spans="3:11" ht="15">
      <c r="C47" s="8" t="s">
        <v>82</v>
      </c>
      <c r="E47" s="18">
        <f>+'Notes''2002'!E298</f>
        <v>-4.170506063174966</v>
      </c>
      <c r="G47" s="79">
        <f>+'Notes''2002'!F298</f>
        <v>-4.08490939546216</v>
      </c>
      <c r="I47" s="79">
        <f>+'Notes''2002'!H298</f>
        <v>-5.654301127103276</v>
      </c>
      <c r="K47" s="19">
        <f>+'Notes''2002'!I298</f>
        <v>-8.190041114664231</v>
      </c>
    </row>
    <row r="48" spans="3:11" ht="15">
      <c r="C48" s="8" t="s">
        <v>4</v>
      </c>
      <c r="E48" s="13"/>
      <c r="F48" s="13"/>
      <c r="G48" s="13"/>
      <c r="H48" s="13"/>
      <c r="I48" s="13"/>
      <c r="J48" s="13"/>
      <c r="K48" s="13"/>
    </row>
    <row r="49" ht="14.25">
      <c r="C49" s="53" t="s">
        <v>119</v>
      </c>
    </row>
    <row r="50" spans="3:5" ht="14.25">
      <c r="C50" s="53" t="s">
        <v>117</v>
      </c>
      <c r="E50" s="18"/>
    </row>
  </sheetData>
  <printOptions/>
  <pageMargins left="0.75" right="0.75" top="0.52" bottom="1" header="0.5" footer="0.5"/>
  <pageSetup horizontalDpi="360" verticalDpi="360" orientation="portrait" scale="92" r:id="rId2"/>
  <drawing r:id="rId1"/>
</worksheet>
</file>

<file path=xl/worksheets/sheet6.xml><?xml version="1.0" encoding="utf-8"?>
<worksheet xmlns="http://schemas.openxmlformats.org/spreadsheetml/2006/main" xmlns:r="http://schemas.openxmlformats.org/officeDocument/2006/relationships">
  <dimension ref="A1:V144"/>
  <sheetViews>
    <sheetView workbookViewId="0" topLeftCell="A44">
      <selection activeCell="F2" sqref="F2"/>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0.003906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1" s="1" customFormat="1" ht="14.25" customHeight="1">
      <c r="A1" s="4" t="s">
        <v>24</v>
      </c>
    </row>
    <row r="2" spans="1:2" s="1" customFormat="1" ht="12.75" customHeight="1">
      <c r="A2" s="64" t="s">
        <v>177</v>
      </c>
      <c r="B2" s="5"/>
    </row>
    <row r="3" spans="1:2" s="1" customFormat="1" ht="13.5" customHeight="1">
      <c r="A3" s="64" t="s">
        <v>64</v>
      </c>
      <c r="B3" s="5"/>
    </row>
    <row r="4" s="1" customFormat="1" ht="15" customHeight="1">
      <c r="A4" s="1" t="s">
        <v>4</v>
      </c>
    </row>
    <row r="5" s="1" customFormat="1" ht="12.75">
      <c r="A5" s="4" t="s">
        <v>84</v>
      </c>
    </row>
    <row r="6" s="1" customFormat="1" ht="12.75">
      <c r="A6" s="4"/>
    </row>
    <row r="7" spans="10:12" s="1" customFormat="1" ht="12.75">
      <c r="J7" s="40" t="s">
        <v>25</v>
      </c>
      <c r="L7" s="40" t="s">
        <v>6</v>
      </c>
    </row>
    <row r="8" spans="10:12" s="1" customFormat="1" ht="12.75">
      <c r="J8" s="41" t="s">
        <v>26</v>
      </c>
      <c r="L8" s="41" t="s">
        <v>60</v>
      </c>
    </row>
    <row r="9" spans="10:12" s="1" customFormat="1" ht="12.75">
      <c r="J9" s="41" t="s">
        <v>2</v>
      </c>
      <c r="L9" s="41" t="s">
        <v>43</v>
      </c>
    </row>
    <row r="10" spans="10:12" s="1" customFormat="1" ht="12.75">
      <c r="J10" s="41"/>
      <c r="L10" s="41" t="s">
        <v>61</v>
      </c>
    </row>
    <row r="11" spans="10:12" s="1" customFormat="1" ht="12.75">
      <c r="J11" s="41"/>
      <c r="L11" s="41"/>
    </row>
    <row r="12" spans="10:12" s="1" customFormat="1" ht="12.75">
      <c r="J12" s="52" t="str">
        <f>+'Income Stat'!E14</f>
        <v>30/11/2002</v>
      </c>
      <c r="L12" s="52" t="s">
        <v>59</v>
      </c>
    </row>
    <row r="13" spans="10:12" s="1" customFormat="1" ht="12.75">
      <c r="J13" s="42" t="s">
        <v>3</v>
      </c>
      <c r="L13" s="42" t="s">
        <v>3</v>
      </c>
    </row>
    <row r="14" spans="10:12" s="1" customFormat="1" ht="15" customHeight="1">
      <c r="J14" s="3" t="s">
        <v>44</v>
      </c>
      <c r="K14" s="3"/>
      <c r="L14" s="3" t="s">
        <v>43</v>
      </c>
    </row>
    <row r="15" spans="10:12" s="1" customFormat="1" ht="15" customHeight="1">
      <c r="J15" s="3"/>
      <c r="K15" s="3"/>
      <c r="L15" s="3"/>
    </row>
    <row r="16" spans="1:12" s="1" customFormat="1" ht="15">
      <c r="A16" s="6"/>
      <c r="B16" s="4" t="s">
        <v>121</v>
      </c>
      <c r="C16" s="8"/>
      <c r="D16" s="8"/>
      <c r="E16" s="8"/>
      <c r="F16" s="8"/>
      <c r="G16" s="8"/>
      <c r="H16" s="8"/>
      <c r="I16" s="8"/>
      <c r="J16" s="10">
        <v>33118</v>
      </c>
      <c r="K16" s="8"/>
      <c r="L16" s="10">
        <v>32990</v>
      </c>
    </row>
    <row r="17" spans="1:12" s="1" customFormat="1" ht="15">
      <c r="A17" s="6"/>
      <c r="B17" s="4" t="s">
        <v>122</v>
      </c>
      <c r="C17" s="8"/>
      <c r="D17" s="8"/>
      <c r="E17" s="8"/>
      <c r="F17" s="8"/>
      <c r="G17" s="8"/>
      <c r="H17" s="8"/>
      <c r="I17" s="8"/>
      <c r="J17" s="10">
        <v>126</v>
      </c>
      <c r="K17" s="8"/>
      <c r="L17" s="10">
        <v>126</v>
      </c>
    </row>
    <row r="18" spans="1:12" s="1" customFormat="1" ht="15">
      <c r="A18" s="6"/>
      <c r="B18" s="4" t="s">
        <v>123</v>
      </c>
      <c r="C18" s="8"/>
      <c r="D18" s="8"/>
      <c r="E18" s="8"/>
      <c r="F18" s="8"/>
      <c r="G18" s="8"/>
      <c r="H18" s="8"/>
      <c r="I18" s="8"/>
      <c r="J18" s="10">
        <v>0</v>
      </c>
      <c r="K18" s="8"/>
      <c r="L18" s="10">
        <v>0</v>
      </c>
    </row>
    <row r="19" spans="1:12" s="1" customFormat="1" ht="13.5" customHeight="1">
      <c r="A19" s="6"/>
      <c r="B19" s="8"/>
      <c r="C19" s="8"/>
      <c r="D19" s="8"/>
      <c r="E19" s="8"/>
      <c r="F19" s="11"/>
      <c r="G19" s="11"/>
      <c r="H19" s="8"/>
      <c r="I19" s="8"/>
      <c r="J19" s="8"/>
      <c r="K19" s="8"/>
      <c r="L19" s="8"/>
    </row>
    <row r="20" spans="1:12" s="1" customFormat="1" ht="15">
      <c r="A20" s="6"/>
      <c r="B20" s="4" t="s">
        <v>120</v>
      </c>
      <c r="C20" s="8"/>
      <c r="D20" s="8"/>
      <c r="E20" s="8"/>
      <c r="F20" s="11"/>
      <c r="G20" s="11"/>
      <c r="H20" s="8"/>
      <c r="I20" s="8"/>
      <c r="J20" s="8"/>
      <c r="K20" s="8"/>
      <c r="L20" s="8"/>
    </row>
    <row r="21" spans="1:12" s="1" customFormat="1" ht="15">
      <c r="A21" s="8"/>
      <c r="B21" s="8"/>
      <c r="C21" s="8" t="s">
        <v>85</v>
      </c>
      <c r="D21" s="8"/>
      <c r="E21" s="8"/>
      <c r="F21" s="8"/>
      <c r="G21" s="8"/>
      <c r="H21" s="8"/>
      <c r="I21" s="8"/>
      <c r="J21" s="51">
        <v>464</v>
      </c>
      <c r="K21" s="8"/>
      <c r="L21" s="51">
        <v>662</v>
      </c>
    </row>
    <row r="22" spans="1:12" s="1" customFormat="1" ht="15">
      <c r="A22" s="8"/>
      <c r="B22" s="8"/>
      <c r="C22" s="8" t="s">
        <v>48</v>
      </c>
      <c r="D22" s="8"/>
      <c r="E22" s="8"/>
      <c r="F22" s="8"/>
      <c r="G22" s="8"/>
      <c r="H22" s="8"/>
      <c r="I22" s="8"/>
      <c r="J22" s="27">
        <f>60398+72039</f>
        <v>132437</v>
      </c>
      <c r="K22" s="8"/>
      <c r="L22" s="27">
        <f>103801+542</f>
        <v>104343</v>
      </c>
    </row>
    <row r="23" spans="1:12" s="1" customFormat="1" ht="15">
      <c r="A23" s="8"/>
      <c r="B23" s="8"/>
      <c r="C23" s="8" t="s">
        <v>87</v>
      </c>
      <c r="D23" s="8"/>
      <c r="E23" s="8"/>
      <c r="F23" s="8"/>
      <c r="G23" s="8"/>
      <c r="H23" s="8"/>
      <c r="I23" s="8"/>
      <c r="J23" s="27">
        <v>14942</v>
      </c>
      <c r="K23" s="8"/>
      <c r="L23" s="27">
        <v>24754</v>
      </c>
    </row>
    <row r="24" spans="1:12" s="1" customFormat="1" ht="15">
      <c r="A24" s="8"/>
      <c r="B24" s="8"/>
      <c r="C24" s="8" t="s">
        <v>88</v>
      </c>
      <c r="D24" s="8"/>
      <c r="E24" s="8"/>
      <c r="F24" s="8"/>
      <c r="G24" s="8"/>
      <c r="H24" s="8"/>
      <c r="I24" s="8"/>
      <c r="J24" s="27">
        <v>33957</v>
      </c>
      <c r="K24" s="8"/>
      <c r="L24" s="27">
        <v>32969</v>
      </c>
    </row>
    <row r="25" spans="1:12" s="1" customFormat="1" ht="15">
      <c r="A25" s="8"/>
      <c r="B25" s="8"/>
      <c r="C25" s="8" t="s">
        <v>20</v>
      </c>
      <c r="D25" s="8"/>
      <c r="E25" s="8"/>
      <c r="F25" s="8"/>
      <c r="G25" s="8"/>
      <c r="H25" s="8"/>
      <c r="I25" s="8"/>
      <c r="J25" s="49">
        <v>5895</v>
      </c>
      <c r="K25" s="8"/>
      <c r="L25" s="49">
        <v>8078</v>
      </c>
    </row>
    <row r="26" spans="1:12" s="1" customFormat="1" ht="15">
      <c r="A26" s="8"/>
      <c r="B26" s="8"/>
      <c r="C26" s="8" t="s">
        <v>42</v>
      </c>
      <c r="D26" s="8"/>
      <c r="E26" s="8"/>
      <c r="F26" s="8"/>
      <c r="G26" s="8"/>
      <c r="H26" s="8"/>
      <c r="I26" s="8"/>
      <c r="J26" s="27">
        <v>5982</v>
      </c>
      <c r="K26" s="8"/>
      <c r="L26" s="27">
        <v>3204</v>
      </c>
    </row>
    <row r="27" spans="1:12" s="1" customFormat="1" ht="15">
      <c r="A27" s="8"/>
      <c r="B27" s="8"/>
      <c r="C27" s="8" t="s">
        <v>166</v>
      </c>
      <c r="D27" s="8"/>
      <c r="E27" s="8"/>
      <c r="F27" s="8"/>
      <c r="G27" s="8"/>
      <c r="H27" s="8"/>
      <c r="I27" s="8"/>
      <c r="J27" s="27">
        <v>14100</v>
      </c>
      <c r="K27" s="8"/>
      <c r="L27" s="27">
        <v>0</v>
      </c>
    </row>
    <row r="28" spans="1:21" s="1" customFormat="1" ht="15">
      <c r="A28" s="8"/>
      <c r="B28" s="8"/>
      <c r="C28" s="8"/>
      <c r="D28" s="8"/>
      <c r="E28" s="8"/>
      <c r="F28" s="8"/>
      <c r="G28" s="8"/>
      <c r="H28" s="8"/>
      <c r="I28" s="8"/>
      <c r="J28" s="27"/>
      <c r="K28" s="8"/>
      <c r="L28" s="27"/>
      <c r="Q28" s="4"/>
      <c r="R28" s="4"/>
      <c r="S28" s="3"/>
      <c r="T28" s="3"/>
      <c r="U28" s="3"/>
    </row>
    <row r="29" spans="1:22" s="1" customFormat="1" ht="15">
      <c r="A29" s="8"/>
      <c r="B29" s="8"/>
      <c r="C29" s="8"/>
      <c r="D29" s="8"/>
      <c r="E29" s="8"/>
      <c r="F29" s="8"/>
      <c r="G29" s="8"/>
      <c r="H29" s="8"/>
      <c r="I29" s="8"/>
      <c r="J29" s="23">
        <f>SUM(J21:J27)</f>
        <v>207777</v>
      </c>
      <c r="K29" s="8"/>
      <c r="L29" s="23">
        <f>SUM(L21:L27)</f>
        <v>174010</v>
      </c>
      <c r="P29" s="5"/>
      <c r="Q29" s="20"/>
      <c r="R29" s="5"/>
      <c r="S29" s="20"/>
      <c r="T29" s="20"/>
      <c r="U29" s="20"/>
      <c r="V29" s="5"/>
    </row>
    <row r="30" spans="1:22" s="1" customFormat="1" ht="15.75" customHeight="1">
      <c r="A30" s="6"/>
      <c r="B30" s="8" t="s">
        <v>7</v>
      </c>
      <c r="C30" s="8"/>
      <c r="D30" s="8"/>
      <c r="E30" s="8"/>
      <c r="F30" s="8"/>
      <c r="G30" s="8"/>
      <c r="H30" s="8"/>
      <c r="I30" s="8"/>
      <c r="J30" s="8"/>
      <c r="K30" s="8"/>
      <c r="L30" s="8"/>
      <c r="P30" s="5"/>
      <c r="Q30" s="20"/>
      <c r="R30" s="5"/>
      <c r="S30" s="20"/>
      <c r="T30" s="20"/>
      <c r="U30" s="20"/>
      <c r="V30" s="5"/>
    </row>
    <row r="31" spans="1:22" s="1" customFormat="1" ht="15">
      <c r="A31" s="8"/>
      <c r="B31" s="8"/>
      <c r="C31" s="8" t="s">
        <v>49</v>
      </c>
      <c r="D31" s="8"/>
      <c r="E31" s="8"/>
      <c r="F31" s="8"/>
      <c r="G31" s="8"/>
      <c r="H31" s="8"/>
      <c r="I31" s="8"/>
      <c r="J31" s="51">
        <f>49673+17623+1397</f>
        <v>68693</v>
      </c>
      <c r="K31" s="8"/>
      <c r="L31" s="51">
        <f>73942</f>
        <v>73942</v>
      </c>
      <c r="P31" s="5"/>
      <c r="Q31" s="20"/>
      <c r="R31" s="5"/>
      <c r="S31" s="5"/>
      <c r="T31" s="20"/>
      <c r="U31" s="5"/>
      <c r="V31" s="5"/>
    </row>
    <row r="32" spans="1:22" s="1" customFormat="1" ht="15">
      <c r="A32" s="8"/>
      <c r="B32" s="8"/>
      <c r="C32" s="8" t="s">
        <v>86</v>
      </c>
      <c r="D32" s="8"/>
      <c r="E32" s="8"/>
      <c r="F32" s="8"/>
      <c r="G32" s="8"/>
      <c r="H32" s="8"/>
      <c r="I32" s="8"/>
      <c r="J32" s="27">
        <f>29404+30540</f>
        <v>59944</v>
      </c>
      <c r="K32" s="8"/>
      <c r="L32" s="27">
        <f>30150+32759</f>
        <v>62909</v>
      </c>
      <c r="P32" s="5"/>
      <c r="Q32" s="20"/>
      <c r="R32" s="5"/>
      <c r="S32" s="20"/>
      <c r="T32" s="20"/>
      <c r="U32" s="20"/>
      <c r="V32" s="5"/>
    </row>
    <row r="33" spans="1:22" s="1" customFormat="1" ht="15">
      <c r="A33" s="8"/>
      <c r="B33" s="8"/>
      <c r="C33" s="8" t="s">
        <v>18</v>
      </c>
      <c r="D33" s="8"/>
      <c r="E33" s="8"/>
      <c r="F33" s="8"/>
      <c r="G33" s="8"/>
      <c r="H33" s="8"/>
      <c r="I33" s="8"/>
      <c r="J33" s="27">
        <f>1763+1344</f>
        <v>3107</v>
      </c>
      <c r="K33" s="8"/>
      <c r="L33" s="27">
        <v>3649</v>
      </c>
      <c r="P33" s="5"/>
      <c r="Q33" s="20"/>
      <c r="R33" s="5"/>
      <c r="S33" s="20"/>
      <c r="T33" s="20"/>
      <c r="U33" s="20"/>
      <c r="V33" s="5"/>
    </row>
    <row r="34" spans="1:22" s="1" customFormat="1" ht="15">
      <c r="A34" s="8"/>
      <c r="B34" s="8"/>
      <c r="C34" s="8"/>
      <c r="D34" s="8"/>
      <c r="E34" s="8"/>
      <c r="F34" s="8"/>
      <c r="G34" s="8"/>
      <c r="H34" s="8"/>
      <c r="I34" s="8"/>
      <c r="J34" s="48"/>
      <c r="K34" s="8"/>
      <c r="L34" s="48"/>
      <c r="P34" s="5"/>
      <c r="Q34" s="20"/>
      <c r="R34" s="5"/>
      <c r="S34" s="20"/>
      <c r="T34" s="20"/>
      <c r="U34" s="20"/>
      <c r="V34" s="5"/>
    </row>
    <row r="35" spans="1:22" s="1" customFormat="1" ht="15">
      <c r="A35" s="8"/>
      <c r="B35" s="8"/>
      <c r="C35" s="8"/>
      <c r="D35" s="8"/>
      <c r="E35" s="8"/>
      <c r="F35" s="8"/>
      <c r="G35" s="8"/>
      <c r="H35" s="8"/>
      <c r="I35" s="8"/>
      <c r="J35" s="23">
        <f>SUM(J31:J34)</f>
        <v>131744</v>
      </c>
      <c r="K35" s="8"/>
      <c r="L35" s="24">
        <f>SUM(L31:L34)</f>
        <v>140500</v>
      </c>
      <c r="P35" s="5"/>
      <c r="Q35" s="5"/>
      <c r="R35" s="5"/>
      <c r="S35" s="20"/>
      <c r="T35" s="20"/>
      <c r="U35" s="20"/>
      <c r="V35" s="5"/>
    </row>
    <row r="36" spans="1:22" s="1" customFormat="1" ht="14.25" customHeight="1">
      <c r="A36" s="8"/>
      <c r="B36" s="8"/>
      <c r="C36" s="8"/>
      <c r="D36" s="8"/>
      <c r="E36" s="8"/>
      <c r="F36" s="8"/>
      <c r="G36" s="8"/>
      <c r="H36" s="8"/>
      <c r="I36" s="8"/>
      <c r="J36" s="8"/>
      <c r="K36" s="8"/>
      <c r="L36" s="8"/>
      <c r="P36" s="5"/>
      <c r="Q36" s="5"/>
      <c r="R36" s="5"/>
      <c r="S36" s="20"/>
      <c r="T36" s="20"/>
      <c r="U36" s="20"/>
      <c r="V36" s="5"/>
    </row>
    <row r="37" spans="1:22" s="1" customFormat="1" ht="15">
      <c r="A37" s="6"/>
      <c r="B37" s="8" t="s">
        <v>8</v>
      </c>
      <c r="C37" s="8"/>
      <c r="D37" s="8"/>
      <c r="E37" s="8"/>
      <c r="F37" s="8"/>
      <c r="G37" s="8"/>
      <c r="H37" s="8"/>
      <c r="I37" s="8"/>
      <c r="J37" s="11">
        <f>J29-J35</f>
        <v>76033</v>
      </c>
      <c r="K37" s="8"/>
      <c r="L37" s="11">
        <f>L29-L35</f>
        <v>33510</v>
      </c>
      <c r="P37" s="5"/>
      <c r="Q37" s="25"/>
      <c r="R37" s="5"/>
      <c r="S37" s="25"/>
      <c r="T37" s="25"/>
      <c r="U37" s="25"/>
      <c r="V37" s="5"/>
    </row>
    <row r="38" spans="1:22" s="1" customFormat="1" ht="15" customHeight="1">
      <c r="A38" s="6"/>
      <c r="B38" s="8"/>
      <c r="C38" s="8"/>
      <c r="D38" s="8"/>
      <c r="E38" s="8"/>
      <c r="F38" s="8"/>
      <c r="G38" s="8"/>
      <c r="H38" s="8"/>
      <c r="I38" s="8"/>
      <c r="J38" s="11"/>
      <c r="K38" s="8"/>
      <c r="L38" s="11"/>
      <c r="P38" s="5"/>
      <c r="Q38" s="25"/>
      <c r="R38" s="5"/>
      <c r="S38" s="25"/>
      <c r="T38" s="25"/>
      <c r="U38" s="25"/>
      <c r="V38" s="5"/>
    </row>
    <row r="39" spans="1:22" s="1" customFormat="1" ht="15.75" thickBot="1">
      <c r="A39" s="6"/>
      <c r="B39" s="8"/>
      <c r="C39" s="8"/>
      <c r="D39" s="8"/>
      <c r="E39" s="8"/>
      <c r="F39" s="8"/>
      <c r="G39" s="8"/>
      <c r="H39" s="8"/>
      <c r="I39" s="8"/>
      <c r="J39" s="26">
        <f>J37+J18+J17+J16</f>
        <v>109277</v>
      </c>
      <c r="K39" s="8"/>
      <c r="L39" s="26">
        <f>L37+L18+L17+L16</f>
        <v>66626</v>
      </c>
      <c r="P39" s="5"/>
      <c r="Q39" s="25"/>
      <c r="R39" s="5"/>
      <c r="S39" s="25"/>
      <c r="T39" s="25"/>
      <c r="U39" s="25"/>
      <c r="V39" s="5"/>
    </row>
    <row r="40" spans="1:12" s="1" customFormat="1" ht="15.75" thickTop="1">
      <c r="A40" s="6"/>
      <c r="B40" s="8" t="s">
        <v>9</v>
      </c>
      <c r="C40" s="8"/>
      <c r="D40" s="8"/>
      <c r="E40" s="8"/>
      <c r="F40" s="8"/>
      <c r="G40" s="8"/>
      <c r="H40" s="8"/>
      <c r="I40" s="8"/>
      <c r="J40" s="8"/>
      <c r="K40" s="8"/>
      <c r="L40" s="8"/>
    </row>
    <row r="41" spans="1:12" s="1" customFormat="1" ht="15">
      <c r="A41" s="8"/>
      <c r="B41" s="8"/>
      <c r="C41" s="8" t="s">
        <v>10</v>
      </c>
      <c r="D41" s="8"/>
      <c r="E41" s="8"/>
      <c r="F41" s="8"/>
      <c r="G41" s="8"/>
      <c r="H41" s="8"/>
      <c r="I41" s="8"/>
      <c r="J41" s="51">
        <v>49750</v>
      </c>
      <c r="K41" s="8"/>
      <c r="L41" s="51">
        <v>19900</v>
      </c>
    </row>
    <row r="42" spans="1:12" s="1" customFormat="1" ht="15">
      <c r="A42" s="8"/>
      <c r="B42" s="8"/>
      <c r="C42" s="8" t="s">
        <v>11</v>
      </c>
      <c r="D42" s="8"/>
      <c r="E42" s="8"/>
      <c r="F42" s="8"/>
      <c r="G42" s="8"/>
      <c r="H42" s="8"/>
      <c r="I42" s="8"/>
      <c r="J42" s="27">
        <f>9195+1347-9089-7+4269</f>
        <v>5715</v>
      </c>
      <c r="K42" s="43"/>
      <c r="L42" s="27">
        <f>592+4269+1347+11780-9089+70</f>
        <v>8969</v>
      </c>
    </row>
    <row r="43" spans="1:12" s="1" customFormat="1" ht="15">
      <c r="A43" s="8"/>
      <c r="B43" s="8"/>
      <c r="C43" s="8"/>
      <c r="D43" s="8"/>
      <c r="E43" s="8"/>
      <c r="F43" s="8"/>
      <c r="G43" s="8"/>
      <c r="H43" s="8"/>
      <c r="I43" s="8"/>
      <c r="J43" s="28"/>
      <c r="K43" s="8"/>
      <c r="L43" s="28"/>
    </row>
    <row r="44" spans="1:12" s="1" customFormat="1" ht="15">
      <c r="A44" s="8"/>
      <c r="B44" s="8"/>
      <c r="C44" s="8"/>
      <c r="D44" s="8"/>
      <c r="E44" s="8"/>
      <c r="F44" s="8"/>
      <c r="G44" s="8"/>
      <c r="H44" s="8"/>
      <c r="I44" s="8"/>
      <c r="J44" s="29">
        <f>SUM(J41:J43)</f>
        <v>55465</v>
      </c>
      <c r="K44" s="8"/>
      <c r="L44" s="29">
        <f>SUM(L41:L43)</f>
        <v>28869</v>
      </c>
    </row>
    <row r="45" spans="1:12" s="1" customFormat="1" ht="15">
      <c r="A45" s="8"/>
      <c r="B45" s="8" t="s">
        <v>175</v>
      </c>
      <c r="C45" s="8"/>
      <c r="D45" s="8"/>
      <c r="E45" s="8"/>
      <c r="F45" s="8"/>
      <c r="G45" s="8"/>
      <c r="H45" s="8"/>
      <c r="I45" s="8"/>
      <c r="J45" s="45">
        <v>14502</v>
      </c>
      <c r="K45" s="8"/>
      <c r="L45" s="65"/>
    </row>
    <row r="46" spans="1:12" s="1" customFormat="1" ht="15">
      <c r="A46" s="6"/>
      <c r="B46" s="8" t="s">
        <v>12</v>
      </c>
      <c r="C46" s="8"/>
      <c r="D46" s="8"/>
      <c r="E46" s="8"/>
      <c r="F46" s="8"/>
      <c r="G46" s="8"/>
      <c r="H46" s="8"/>
      <c r="I46" s="8"/>
      <c r="J46" s="10">
        <v>2499</v>
      </c>
      <c r="K46" s="8"/>
      <c r="L46" s="10">
        <v>2093</v>
      </c>
    </row>
    <row r="47" spans="1:12" s="1" customFormat="1" ht="15">
      <c r="A47" s="6"/>
      <c r="B47" s="8" t="s">
        <v>89</v>
      </c>
      <c r="C47" s="8"/>
      <c r="D47" s="8"/>
      <c r="E47" s="8"/>
      <c r="F47" s="8"/>
      <c r="G47" s="8"/>
      <c r="H47" s="8"/>
      <c r="I47" s="8"/>
      <c r="J47" s="8"/>
      <c r="K47" s="8"/>
      <c r="L47" s="8"/>
    </row>
    <row r="48" spans="1:12" s="1" customFormat="1" ht="15">
      <c r="A48" s="8"/>
      <c r="B48" s="8"/>
      <c r="C48" s="8" t="s">
        <v>86</v>
      </c>
      <c r="D48" s="8"/>
      <c r="E48" s="8"/>
      <c r="F48" s="8"/>
      <c r="G48" s="8"/>
      <c r="H48" s="8"/>
      <c r="I48" s="8"/>
      <c r="J48" s="10">
        <f>31802+2738</f>
        <v>34540</v>
      </c>
      <c r="K48" s="8"/>
      <c r="L48" s="10">
        <f>30378+3015</f>
        <v>33393</v>
      </c>
    </row>
    <row r="49" spans="1:12" s="1" customFormat="1" ht="15">
      <c r="A49" s="8"/>
      <c r="B49" s="8"/>
      <c r="C49" s="8" t="s">
        <v>21</v>
      </c>
      <c r="D49" s="8"/>
      <c r="E49" s="8"/>
      <c r="F49" s="8"/>
      <c r="G49" s="8"/>
      <c r="H49" s="8"/>
      <c r="I49" s="8"/>
      <c r="J49" s="10">
        <v>2271</v>
      </c>
      <c r="K49" s="8"/>
      <c r="L49" s="10">
        <v>2271</v>
      </c>
    </row>
    <row r="50" spans="1:12" s="1" customFormat="1" ht="15">
      <c r="A50" s="8"/>
      <c r="B50" s="8"/>
      <c r="C50" s="8"/>
      <c r="D50" s="8"/>
      <c r="E50" s="8"/>
      <c r="F50" s="8"/>
      <c r="G50" s="8"/>
      <c r="H50" s="8"/>
      <c r="I50" s="8"/>
      <c r="J50" s="10"/>
      <c r="K50" s="8"/>
      <c r="L50" s="10"/>
    </row>
    <row r="51" spans="1:12" s="1" customFormat="1" ht="15.75" thickBot="1">
      <c r="A51" s="8"/>
      <c r="B51" s="8"/>
      <c r="C51" s="8"/>
      <c r="D51" s="8"/>
      <c r="E51" s="8"/>
      <c r="F51" s="8"/>
      <c r="G51" s="8"/>
      <c r="H51" s="8"/>
      <c r="I51" s="8"/>
      <c r="J51" s="30">
        <f>SUM(J44:J49)</f>
        <v>109277</v>
      </c>
      <c r="K51" s="8"/>
      <c r="L51" s="30">
        <f>SUM(L44:L49)</f>
        <v>66626</v>
      </c>
    </row>
    <row r="52" spans="1:12" s="1" customFormat="1" ht="15.75" thickTop="1">
      <c r="A52" s="8"/>
      <c r="B52" s="8"/>
      <c r="C52" s="8"/>
      <c r="D52" s="8"/>
      <c r="E52" s="8"/>
      <c r="F52" s="8"/>
      <c r="G52" s="8"/>
      <c r="H52" s="8"/>
      <c r="I52" s="8"/>
      <c r="J52" s="66">
        <f>J39-J51</f>
        <v>0</v>
      </c>
      <c r="K52" s="53"/>
      <c r="L52" s="66">
        <f>L39-L51</f>
        <v>0</v>
      </c>
    </row>
    <row r="53" spans="1:12" s="1" customFormat="1" ht="15">
      <c r="A53" s="6"/>
      <c r="B53" s="8" t="s">
        <v>50</v>
      </c>
      <c r="C53" s="8"/>
      <c r="D53" s="8"/>
      <c r="E53" s="8"/>
      <c r="F53" s="8"/>
      <c r="G53" s="8"/>
      <c r="H53" s="8"/>
      <c r="I53" s="8"/>
      <c r="J53" s="12">
        <f>(J44-J18)/J41</f>
        <v>1.1148743718592964</v>
      </c>
      <c r="K53" s="8"/>
      <c r="L53" s="12">
        <f>(L44-L18)/L41</f>
        <v>1.4507035175879397</v>
      </c>
    </row>
    <row r="54" spans="10:12" s="1" customFormat="1" ht="15">
      <c r="J54" s="10"/>
      <c r="L54" s="10"/>
    </row>
    <row r="55" spans="2:12" s="1" customFormat="1" ht="15">
      <c r="B55" s="53" t="s">
        <v>118</v>
      </c>
      <c r="J55" s="29"/>
      <c r="K55" s="5"/>
      <c r="L55" s="29"/>
    </row>
    <row r="56" s="1" customFormat="1" ht="14.25">
      <c r="B56" s="53" t="s">
        <v>117</v>
      </c>
    </row>
    <row r="57" s="1" customFormat="1" ht="12.75"/>
    <row r="58" s="1" customFormat="1" ht="12.75">
      <c r="A58" s="4"/>
    </row>
    <row r="59" s="1" customFormat="1" ht="12.75"/>
    <row r="60" s="4" customFormat="1" ht="12.75"/>
    <row r="61" s="1" customFormat="1" ht="12.75"/>
    <row r="62" s="1" customFormat="1" ht="12.75"/>
    <row r="63" s="4" customFormat="1" ht="12.75"/>
    <row r="64" s="1" customFormat="1" ht="12.75"/>
    <row r="65" s="1" customFormat="1" ht="12.75"/>
    <row r="66" s="4" customFormat="1" ht="12.75"/>
    <row r="67" s="1" customFormat="1" ht="12.75"/>
    <row r="68" s="1" customFormat="1" ht="12.75"/>
    <row r="69" s="4" customFormat="1" ht="12.75"/>
    <row r="70" s="1" customFormat="1" ht="12.75"/>
    <row r="71" s="1" customFormat="1" ht="12.75"/>
    <row r="72" s="1" customFormat="1" ht="12.75"/>
    <row r="73" s="4" customFormat="1" ht="12.75"/>
    <row r="74" s="1" customFormat="1" ht="12.75"/>
    <row r="75" s="1" customFormat="1" ht="12.75"/>
    <row r="76" s="4" customFormat="1" ht="12.75"/>
    <row r="77" s="1" customFormat="1" ht="12.75"/>
    <row r="78" s="1" customFormat="1" ht="12.75"/>
    <row r="79" s="1" customFormat="1" ht="12.75"/>
    <row r="80" s="4" customFormat="1" ht="12.75"/>
    <row r="81" s="1" customFormat="1" ht="12.75"/>
    <row r="82" s="1" customFormat="1" ht="12.75"/>
    <row r="83" s="4" customFormat="1" ht="12.75"/>
    <row r="84" s="1" customFormat="1" ht="12.75"/>
    <row r="85" s="1" customFormat="1" ht="12.75"/>
    <row r="86" s="1" customFormat="1" ht="12.75"/>
    <row r="87" s="1" customFormat="1" ht="16.5" customHeight="1"/>
    <row r="88" s="1" customFormat="1" ht="10.5" customHeight="1"/>
    <row r="89" s="1" customFormat="1" ht="12.75"/>
    <row r="90" s="1" customFormat="1" ht="5.25" customHeight="1"/>
    <row r="91" s="1" customFormat="1" ht="12.75"/>
    <row r="92" s="4" customFormat="1" ht="12.75"/>
    <row r="93" s="1" customFormat="1" ht="12.75"/>
    <row r="94" s="1" customFormat="1" ht="12.75"/>
    <row r="95" s="4" customFormat="1" ht="12.75"/>
    <row r="96" s="1" customFormat="1" ht="12.75"/>
    <row r="97" s="1" customFormat="1" ht="12.75"/>
    <row r="98" s="4" customFormat="1" ht="12.75"/>
    <row r="99" s="1" customFormat="1" ht="12.75"/>
    <row r="100" s="1" customFormat="1" ht="12.75"/>
    <row r="101" s="1" customFormat="1" ht="12.75"/>
    <row r="102" s="4" customFormat="1" ht="12.75"/>
    <row r="103" s="4" customFormat="1" ht="12.75"/>
    <row r="104" s="1" customFormat="1" ht="12.75"/>
    <row r="105" s="1" customFormat="1" ht="8.25" customHeight="1"/>
    <row r="106" s="1" customFormat="1" ht="12.75"/>
    <row r="107" s="1" customFormat="1" ht="12.75"/>
    <row r="108" s="1" customFormat="1" ht="7.5" customHeight="1"/>
    <row r="109" s="1" customFormat="1" ht="12.75">
      <c r="Q109" s="9"/>
    </row>
    <row r="110" s="1" customFormat="1" ht="12.75">
      <c r="Q110" s="9"/>
    </row>
    <row r="111" s="1" customFormat="1" ht="6" customHeight="1"/>
    <row r="112" s="1" customFormat="1" ht="12.75"/>
    <row r="113" s="1" customFormat="1" ht="6.75" customHeight="1"/>
    <row r="114" s="1" customFormat="1" ht="12.75"/>
    <row r="115" s="1" customFormat="1" ht="9.75" customHeight="1"/>
    <row r="116" s="1" customFormat="1" ht="12.75">
      <c r="Q116" s="9"/>
    </row>
    <row r="117" s="1" customFormat="1" ht="12.75"/>
    <row r="118" s="1" customFormat="1" ht="4.5" customHeight="1"/>
    <row r="119" s="1" customFormat="1" ht="12.75"/>
    <row r="120" s="1" customFormat="1" ht="12.75"/>
    <row r="121" s="4" customFormat="1" ht="12.75"/>
    <row r="122" s="1" customFormat="1" ht="12.75"/>
    <row r="123" s="1" customFormat="1" ht="12.75"/>
    <row r="124" s="4" customFormat="1" ht="12.75"/>
    <row r="125" s="1" customFormat="1" ht="12.75"/>
    <row r="126" s="1" customFormat="1" ht="12.75"/>
    <row r="127" s="1" customFormat="1" ht="12.75"/>
    <row r="128" s="4" customFormat="1" ht="12.75"/>
    <row r="129" s="1" customFormat="1" ht="12.75"/>
    <row r="130" s="1" customFormat="1" ht="12.75"/>
    <row r="131" s="4" customFormat="1" ht="12.75"/>
    <row r="132" s="1" customFormat="1" ht="12.75"/>
    <row r="133" s="1" customFormat="1" ht="12.75"/>
    <row r="134" s="1" customFormat="1" ht="12.75"/>
    <row r="135" s="1" customFormat="1" ht="9.75" customHeight="1"/>
    <row r="136" s="1" customFormat="1" ht="12.75"/>
    <row r="137" s="1" customFormat="1" ht="12.75"/>
    <row r="138" s="1" customFormat="1" ht="12.75"/>
    <row r="139" s="1" customFormat="1" ht="12.75"/>
    <row r="140" s="1" customFormat="1" ht="12.75"/>
    <row r="141" s="1" customFormat="1" ht="12.75">
      <c r="O141" s="14"/>
    </row>
    <row r="142" s="1" customFormat="1" ht="8.25" customHeight="1"/>
    <row r="143" s="1" customFormat="1" ht="12.75">
      <c r="O143" s="14"/>
    </row>
    <row r="144" s="1" customFormat="1" ht="12.75">
      <c r="O144" s="14"/>
    </row>
    <row r="145" s="4" customFormat="1" ht="12.75"/>
    <row r="146" s="1" customFormat="1" ht="12.75"/>
    <row r="147" s="1" customFormat="1" ht="12.75"/>
    <row r="148" s="1" customFormat="1" ht="6.75" customHeight="1"/>
    <row r="149" s="1" customFormat="1" ht="16.5" customHeight="1"/>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sheetData>
  <printOptions/>
  <pageMargins left="0.7480314960629921" right="0.7480314960629921" top="0.53" bottom="0.31" header="0.5118110236220472" footer="0.36"/>
  <pageSetup horizontalDpi="360" verticalDpi="360" orientation="portrait" scale="92" r:id="rId1"/>
</worksheet>
</file>

<file path=xl/worksheets/sheet7.xml><?xml version="1.0" encoding="utf-8"?>
<worksheet xmlns="http://schemas.openxmlformats.org/spreadsheetml/2006/main" xmlns:r="http://schemas.openxmlformats.org/officeDocument/2006/relationships">
  <dimension ref="A1:L158"/>
  <sheetViews>
    <sheetView workbookViewId="0" topLeftCell="A40">
      <selection activeCell="F7" sqref="F7"/>
    </sheetView>
  </sheetViews>
  <sheetFormatPr defaultColWidth="9.140625" defaultRowHeight="12.75"/>
  <cols>
    <col min="1" max="6" width="9.140625" style="1" customWidth="1"/>
    <col min="7" max="7" width="14.28125" style="1" customWidth="1"/>
    <col min="8" max="16384" width="9.140625" style="1" customWidth="1"/>
  </cols>
  <sheetData>
    <row r="1" ht="12.75">
      <c r="A1" s="4" t="str">
        <f>+'BS'!A1</f>
        <v>GADANG HOLDINGS BERHAD (278114-K)</v>
      </c>
    </row>
    <row r="2" ht="12.75">
      <c r="A2" s="4" t="str">
        <f>+'BS'!A2</f>
        <v>UNAUDITED 2ND QUARTER REPORT  ON CONSOLIDATED RESULTS</v>
      </c>
    </row>
    <row r="3" ht="12.75">
      <c r="A3" s="4" t="str">
        <f>+'BS'!A3</f>
        <v>FOR THE FINANCIAL QUARTER ENDED 30 NOVEMBER 2002</v>
      </c>
    </row>
    <row r="5" ht="12.75">
      <c r="A5" s="4" t="s">
        <v>181</v>
      </c>
    </row>
    <row r="6" spans="1:7" ht="12.75">
      <c r="A6" s="4"/>
      <c r="G6" s="3" t="s">
        <v>178</v>
      </c>
    </row>
    <row r="7" spans="1:7" ht="12.75">
      <c r="A7" s="4"/>
      <c r="G7" s="3" t="s">
        <v>94</v>
      </c>
    </row>
    <row r="8" spans="1:7" ht="12.75">
      <c r="A8" s="4"/>
      <c r="G8" s="3" t="s">
        <v>95</v>
      </c>
    </row>
    <row r="9" ht="12.75">
      <c r="G9" s="68" t="str">
        <f>+'Income Stat'!I14</f>
        <v>30/11/2002</v>
      </c>
    </row>
    <row r="10" ht="15">
      <c r="G10" s="71" t="s">
        <v>3</v>
      </c>
    </row>
    <row r="11" spans="1:7" ht="12.75">
      <c r="A11" s="4" t="s">
        <v>102</v>
      </c>
      <c r="G11" s="67"/>
    </row>
    <row r="12" spans="1:12" ht="15">
      <c r="A12" s="8" t="s">
        <v>90</v>
      </c>
      <c r="B12" s="8"/>
      <c r="C12" s="8"/>
      <c r="D12" s="8"/>
      <c r="E12" s="8"/>
      <c r="F12" s="8"/>
      <c r="G12" s="10">
        <v>-1350</v>
      </c>
      <c r="H12" s="8"/>
      <c r="I12" s="8"/>
      <c r="J12" s="8"/>
      <c r="K12" s="8"/>
      <c r="L12" s="8"/>
    </row>
    <row r="13" spans="1:12" ht="15">
      <c r="A13" s="8"/>
      <c r="B13" s="8"/>
      <c r="C13" s="8"/>
      <c r="D13" s="8"/>
      <c r="E13" s="8"/>
      <c r="F13" s="8"/>
      <c r="G13" s="10"/>
      <c r="H13" s="8"/>
      <c r="I13" s="8"/>
      <c r="J13" s="8"/>
      <c r="K13" s="8"/>
      <c r="L13" s="8"/>
    </row>
    <row r="14" spans="1:12" ht="15">
      <c r="A14" s="8" t="s">
        <v>91</v>
      </c>
      <c r="B14" s="8"/>
      <c r="C14" s="8"/>
      <c r="D14" s="8"/>
      <c r="E14" s="8"/>
      <c r="F14" s="8"/>
      <c r="G14" s="10"/>
      <c r="H14" s="8"/>
      <c r="I14" s="8"/>
      <c r="J14" s="8"/>
      <c r="K14" s="8"/>
      <c r="L14" s="8"/>
    </row>
    <row r="15" spans="1:12" ht="15">
      <c r="A15" s="8" t="s">
        <v>92</v>
      </c>
      <c r="B15" s="8"/>
      <c r="C15" s="8"/>
      <c r="D15" s="8"/>
      <c r="E15" s="8"/>
      <c r="F15" s="8"/>
      <c r="G15" s="10">
        <v>1763</v>
      </c>
      <c r="H15" s="8"/>
      <c r="I15" s="8"/>
      <c r="J15" s="8"/>
      <c r="K15" s="8"/>
      <c r="L15" s="8"/>
    </row>
    <row r="16" spans="1:12" ht="15">
      <c r="A16" s="8" t="s">
        <v>93</v>
      </c>
      <c r="B16" s="8"/>
      <c r="C16" s="8"/>
      <c r="D16" s="8"/>
      <c r="E16" s="8"/>
      <c r="F16" s="8"/>
      <c r="G16" s="10">
        <v>3686</v>
      </c>
      <c r="H16" s="8"/>
      <c r="I16" s="8"/>
      <c r="J16" s="8"/>
      <c r="K16" s="8"/>
      <c r="L16" s="8"/>
    </row>
    <row r="17" spans="1:12" ht="15">
      <c r="A17" s="8"/>
      <c r="B17" s="8"/>
      <c r="C17" s="8"/>
      <c r="D17" s="8"/>
      <c r="E17" s="8"/>
      <c r="F17" s="8"/>
      <c r="G17" s="56"/>
      <c r="H17" s="8"/>
      <c r="I17" s="8"/>
      <c r="J17" s="8"/>
      <c r="K17" s="8"/>
      <c r="L17" s="8"/>
    </row>
    <row r="18" spans="1:12" ht="15">
      <c r="A18" s="8" t="s">
        <v>96</v>
      </c>
      <c r="B18" s="8"/>
      <c r="C18" s="8"/>
      <c r="D18" s="8"/>
      <c r="E18" s="8"/>
      <c r="F18" s="8"/>
      <c r="G18" s="10"/>
      <c r="H18" s="8"/>
      <c r="I18" s="8"/>
      <c r="J18" s="8"/>
      <c r="K18" s="8"/>
      <c r="L18" s="8"/>
    </row>
    <row r="19" spans="1:12" ht="15">
      <c r="A19" s="8" t="s">
        <v>97</v>
      </c>
      <c r="B19" s="8"/>
      <c r="C19" s="8"/>
      <c r="D19" s="8"/>
      <c r="E19" s="8"/>
      <c r="F19" s="8"/>
      <c r="G19" s="10">
        <f>SUM(G12:G17)</f>
        <v>4099</v>
      </c>
      <c r="H19" s="8"/>
      <c r="I19" s="8"/>
      <c r="J19" s="8"/>
      <c r="K19" s="8"/>
      <c r="L19" s="8"/>
    </row>
    <row r="20" spans="1:12" ht="15">
      <c r="A20" s="8"/>
      <c r="B20" s="8"/>
      <c r="C20" s="8"/>
      <c r="D20" s="8"/>
      <c r="E20" s="8"/>
      <c r="F20" s="8"/>
      <c r="G20" s="10"/>
      <c r="H20" s="8"/>
      <c r="I20" s="8"/>
      <c r="J20" s="8"/>
      <c r="K20" s="8"/>
      <c r="L20" s="8"/>
    </row>
    <row r="21" spans="1:12" ht="15">
      <c r="A21" s="8" t="s">
        <v>98</v>
      </c>
      <c r="B21" s="8"/>
      <c r="C21" s="8"/>
      <c r="D21" s="8"/>
      <c r="E21" s="8"/>
      <c r="F21" s="8"/>
      <c r="G21" s="10"/>
      <c r="H21" s="8"/>
      <c r="I21" s="8"/>
      <c r="J21" s="8"/>
      <c r="K21" s="8"/>
      <c r="L21" s="8"/>
    </row>
    <row r="22" spans="1:12" ht="15">
      <c r="A22" s="8" t="s">
        <v>99</v>
      </c>
      <c r="B22" s="8"/>
      <c r="C22" s="8"/>
      <c r="D22" s="8"/>
      <c r="E22" s="8"/>
      <c r="F22" s="8"/>
      <c r="G22" s="10">
        <v>-9360</v>
      </c>
      <c r="H22" s="8"/>
      <c r="I22" s="8"/>
      <c r="J22" s="8"/>
      <c r="K22" s="8"/>
      <c r="L22" s="8"/>
    </row>
    <row r="23" spans="1:12" ht="15">
      <c r="A23" s="8" t="s">
        <v>100</v>
      </c>
      <c r="B23" s="8"/>
      <c r="C23" s="8"/>
      <c r="D23" s="8"/>
      <c r="E23" s="8"/>
      <c r="F23" s="8"/>
      <c r="G23" s="10">
        <f>-5461+4598</f>
        <v>-863</v>
      </c>
      <c r="H23" s="8"/>
      <c r="I23" s="8"/>
      <c r="J23" s="8"/>
      <c r="K23" s="8"/>
      <c r="L23" s="8"/>
    </row>
    <row r="24" spans="1:12" ht="15">
      <c r="A24" s="8" t="s">
        <v>173</v>
      </c>
      <c r="B24" s="8"/>
      <c r="C24" s="8"/>
      <c r="D24" s="8"/>
      <c r="E24" s="8"/>
      <c r="F24" s="8"/>
      <c r="G24" s="10">
        <v>-1318</v>
      </c>
      <c r="H24" s="8"/>
      <c r="I24" s="8"/>
      <c r="J24" s="8"/>
      <c r="K24" s="8"/>
      <c r="L24" s="8"/>
    </row>
    <row r="25" spans="1:12" ht="15">
      <c r="A25" s="8"/>
      <c r="B25" s="8"/>
      <c r="C25" s="8"/>
      <c r="D25" s="8"/>
      <c r="E25" s="8"/>
      <c r="F25" s="8"/>
      <c r="G25" s="56"/>
      <c r="H25" s="8"/>
      <c r="I25" s="8"/>
      <c r="J25" s="8"/>
      <c r="K25" s="8"/>
      <c r="L25" s="8"/>
    </row>
    <row r="26" spans="1:12" ht="15">
      <c r="A26" s="8" t="s">
        <v>101</v>
      </c>
      <c r="B26" s="8"/>
      <c r="C26" s="8"/>
      <c r="D26" s="8"/>
      <c r="E26" s="8"/>
      <c r="F26" s="8"/>
      <c r="G26" s="69">
        <f>SUM(G19:G25)</f>
        <v>-7442</v>
      </c>
      <c r="H26" s="8"/>
      <c r="I26" s="8"/>
      <c r="J26" s="8"/>
      <c r="K26" s="8"/>
      <c r="L26" s="8"/>
    </row>
    <row r="27" spans="1:12" ht="15">
      <c r="A27" s="8"/>
      <c r="B27" s="8"/>
      <c r="C27" s="8"/>
      <c r="D27" s="8"/>
      <c r="E27" s="8"/>
      <c r="F27" s="8"/>
      <c r="G27" s="10"/>
      <c r="H27" s="8"/>
      <c r="I27" s="8"/>
      <c r="J27" s="8"/>
      <c r="K27" s="8"/>
      <c r="L27" s="8"/>
    </row>
    <row r="28" spans="1:12" ht="15">
      <c r="A28" s="4" t="s">
        <v>103</v>
      </c>
      <c r="B28" s="8"/>
      <c r="C28" s="8"/>
      <c r="D28" s="8"/>
      <c r="E28" s="8"/>
      <c r="F28" s="8"/>
      <c r="G28" s="10"/>
      <c r="H28" s="8"/>
      <c r="I28" s="8"/>
      <c r="J28" s="8"/>
      <c r="K28" s="8"/>
      <c r="L28" s="8"/>
    </row>
    <row r="29" spans="1:12" ht="15">
      <c r="A29" s="8" t="s">
        <v>104</v>
      </c>
      <c r="B29" s="8"/>
      <c r="C29" s="8"/>
      <c r="D29" s="8"/>
      <c r="E29" s="8"/>
      <c r="F29" s="8"/>
      <c r="G29" s="10">
        <v>0</v>
      </c>
      <c r="H29" s="8"/>
      <c r="I29" s="8"/>
      <c r="J29" s="8"/>
      <c r="K29" s="8"/>
      <c r="L29" s="8"/>
    </row>
    <row r="30" spans="1:12" ht="15">
      <c r="A30" s="8" t="s">
        <v>105</v>
      </c>
      <c r="B30" s="8"/>
      <c r="C30" s="8"/>
      <c r="D30" s="8"/>
      <c r="E30" s="8"/>
      <c r="F30" s="8"/>
      <c r="G30" s="10">
        <v>900</v>
      </c>
      <c r="H30" s="8"/>
      <c r="I30" s="8"/>
      <c r="J30" s="8"/>
      <c r="K30" s="8"/>
      <c r="L30" s="8"/>
    </row>
    <row r="31" spans="1:12" ht="15">
      <c r="A31" s="8"/>
      <c r="B31" s="8"/>
      <c r="C31" s="8"/>
      <c r="D31" s="8"/>
      <c r="E31" s="8"/>
      <c r="F31" s="8"/>
      <c r="G31" s="10"/>
      <c r="H31" s="8"/>
      <c r="I31" s="8"/>
      <c r="J31" s="8"/>
      <c r="K31" s="8"/>
      <c r="L31" s="8"/>
    </row>
    <row r="32" spans="1:12" ht="15">
      <c r="A32" s="8" t="s">
        <v>106</v>
      </c>
      <c r="B32" s="8"/>
      <c r="C32" s="8"/>
      <c r="D32" s="8"/>
      <c r="E32" s="8"/>
      <c r="F32" s="8"/>
      <c r="G32" s="69">
        <f>SUM(G29:G31)</f>
        <v>900</v>
      </c>
      <c r="H32" s="8"/>
      <c r="I32" s="8"/>
      <c r="J32" s="8"/>
      <c r="K32" s="8"/>
      <c r="L32" s="8"/>
    </row>
    <row r="33" spans="1:12" ht="15">
      <c r="A33" s="8"/>
      <c r="B33" s="8"/>
      <c r="C33" s="8"/>
      <c r="D33" s="8"/>
      <c r="E33" s="8"/>
      <c r="F33" s="8"/>
      <c r="G33" s="10"/>
      <c r="H33" s="8"/>
      <c r="I33" s="8"/>
      <c r="J33" s="8"/>
      <c r="K33" s="8"/>
      <c r="L33" s="8"/>
    </row>
    <row r="34" spans="1:12" ht="15">
      <c r="A34" s="4" t="s">
        <v>103</v>
      </c>
      <c r="B34" s="8"/>
      <c r="C34" s="8"/>
      <c r="D34" s="8"/>
      <c r="E34" s="8"/>
      <c r="F34" s="8"/>
      <c r="G34" s="10"/>
      <c r="H34" s="8"/>
      <c r="I34" s="8"/>
      <c r="J34" s="8"/>
      <c r="K34" s="8"/>
      <c r="L34" s="8"/>
    </row>
    <row r="35" spans="1:12" ht="15">
      <c r="A35" s="8"/>
      <c r="B35" s="8"/>
      <c r="C35" s="8"/>
      <c r="D35" s="8"/>
      <c r="E35" s="8"/>
      <c r="F35" s="8"/>
      <c r="G35" s="10"/>
      <c r="H35" s="8"/>
      <c r="I35" s="8"/>
      <c r="J35" s="8"/>
      <c r="K35" s="8"/>
      <c r="L35" s="8"/>
    </row>
    <row r="36" spans="1:12" ht="15">
      <c r="A36" s="8" t="s">
        <v>107</v>
      </c>
      <c r="B36" s="8"/>
      <c r="C36" s="8"/>
      <c r="D36" s="8"/>
      <c r="E36" s="8"/>
      <c r="F36" s="8"/>
      <c r="G36" s="10">
        <v>-439</v>
      </c>
      <c r="H36" s="8"/>
      <c r="I36" s="8"/>
      <c r="J36" s="8"/>
      <c r="K36" s="8"/>
      <c r="L36" s="8"/>
    </row>
    <row r="37" spans="1:12" ht="15">
      <c r="A37" s="8" t="s">
        <v>108</v>
      </c>
      <c r="B37" s="8"/>
      <c r="C37" s="8"/>
      <c r="D37" s="8"/>
      <c r="E37" s="8"/>
      <c r="F37" s="8"/>
      <c r="G37" s="10">
        <v>-3686</v>
      </c>
      <c r="H37" s="8"/>
      <c r="I37" s="8"/>
      <c r="J37" s="8"/>
      <c r="K37" s="8"/>
      <c r="L37" s="8"/>
    </row>
    <row r="38" spans="1:12" ht="15">
      <c r="A38" s="8" t="s">
        <v>109</v>
      </c>
      <c r="B38" s="8"/>
      <c r="C38" s="8"/>
      <c r="D38" s="8"/>
      <c r="E38" s="8"/>
      <c r="F38" s="8"/>
      <c r="G38" s="10">
        <v>-612</v>
      </c>
      <c r="H38" s="8"/>
      <c r="I38" s="8"/>
      <c r="J38" s="8"/>
      <c r="K38" s="8"/>
      <c r="L38" s="8"/>
    </row>
    <row r="39" spans="1:12" ht="15">
      <c r="A39" s="8" t="s">
        <v>174</v>
      </c>
      <c r="B39" s="8"/>
      <c r="C39" s="8"/>
      <c r="D39" s="8"/>
      <c r="E39" s="8"/>
      <c r="F39" s="8"/>
      <c r="G39" s="10">
        <v>29850</v>
      </c>
      <c r="H39" s="8"/>
      <c r="I39" s="8"/>
      <c r="J39" s="8"/>
      <c r="K39" s="8"/>
      <c r="L39" s="8"/>
    </row>
    <row r="40" spans="1:12" ht="15">
      <c r="A40" s="8" t="s">
        <v>180</v>
      </c>
      <c r="B40" s="8"/>
      <c r="C40" s="8"/>
      <c r="D40" s="8"/>
      <c r="E40" s="8"/>
      <c r="F40" s="8"/>
      <c r="G40" s="10">
        <v>-592</v>
      </c>
      <c r="H40" s="8"/>
      <c r="I40" s="8"/>
      <c r="J40" s="8"/>
      <c r="K40" s="8"/>
      <c r="L40" s="8"/>
    </row>
    <row r="41" spans="1:12" ht="15">
      <c r="A41" s="8"/>
      <c r="B41" s="8"/>
      <c r="C41" s="8"/>
      <c r="D41" s="8"/>
      <c r="E41" s="8"/>
      <c r="F41" s="8"/>
      <c r="G41" s="10"/>
      <c r="H41" s="8"/>
      <c r="I41" s="8"/>
      <c r="J41" s="8"/>
      <c r="K41" s="8"/>
      <c r="L41" s="8"/>
    </row>
    <row r="42" spans="1:12" ht="15">
      <c r="A42" s="8" t="s">
        <v>110</v>
      </c>
      <c r="B42" s="8"/>
      <c r="C42" s="8"/>
      <c r="D42" s="8"/>
      <c r="E42" s="8"/>
      <c r="F42" s="8"/>
      <c r="G42" s="69">
        <f>SUM(G36:G41)</f>
        <v>24521</v>
      </c>
      <c r="H42" s="8"/>
      <c r="I42" s="8"/>
      <c r="J42" s="8"/>
      <c r="K42" s="8"/>
      <c r="L42" s="8"/>
    </row>
    <row r="43" spans="1:12" ht="15">
      <c r="A43" s="8"/>
      <c r="B43" s="8"/>
      <c r="C43" s="8"/>
      <c r="D43" s="8"/>
      <c r="E43" s="8"/>
      <c r="F43" s="8"/>
      <c r="G43" s="10"/>
      <c r="H43" s="8"/>
      <c r="I43" s="8"/>
      <c r="J43" s="8"/>
      <c r="K43" s="8"/>
      <c r="L43" s="8"/>
    </row>
    <row r="44" spans="1:12" ht="15">
      <c r="A44" s="4" t="s">
        <v>111</v>
      </c>
      <c r="B44" s="8"/>
      <c r="C44" s="8"/>
      <c r="D44" s="8"/>
      <c r="E44" s="8"/>
      <c r="F44" s="8"/>
      <c r="G44" s="10">
        <f>+G42+G32+G26</f>
        <v>17979</v>
      </c>
      <c r="H44" s="8"/>
      <c r="I44" s="8"/>
      <c r="J44" s="8"/>
      <c r="K44" s="8"/>
      <c r="L44" s="8"/>
    </row>
    <row r="45" spans="1:12" ht="15">
      <c r="A45" s="4"/>
      <c r="B45" s="8"/>
      <c r="C45" s="8"/>
      <c r="D45" s="8"/>
      <c r="E45" s="8"/>
      <c r="F45" s="8"/>
      <c r="G45" s="10"/>
      <c r="H45" s="8"/>
      <c r="I45" s="8"/>
      <c r="J45" s="8"/>
      <c r="K45" s="8"/>
      <c r="L45" s="8"/>
    </row>
    <row r="46" spans="1:12" ht="15">
      <c r="A46" s="4" t="s">
        <v>112</v>
      </c>
      <c r="B46" s="8"/>
      <c r="C46" s="8"/>
      <c r="D46" s="8"/>
      <c r="E46" s="8"/>
      <c r="F46" s="8"/>
      <c r="G46" s="10">
        <v>-14059</v>
      </c>
      <c r="H46" s="8"/>
      <c r="I46" s="8"/>
      <c r="J46" s="8"/>
      <c r="K46" s="8"/>
      <c r="L46" s="8"/>
    </row>
    <row r="47" spans="1:12" ht="15">
      <c r="A47" s="4"/>
      <c r="B47" s="8"/>
      <c r="C47" s="8"/>
      <c r="D47" s="8"/>
      <c r="E47" s="8"/>
      <c r="F47" s="8"/>
      <c r="G47" s="10"/>
      <c r="H47" s="8"/>
      <c r="I47" s="8"/>
      <c r="J47" s="8"/>
      <c r="K47" s="8"/>
      <c r="L47" s="8"/>
    </row>
    <row r="48" spans="1:12" ht="15">
      <c r="A48" s="4" t="s">
        <v>113</v>
      </c>
      <c r="B48" s="8"/>
      <c r="C48" s="8"/>
      <c r="D48" s="8"/>
      <c r="E48" s="8"/>
      <c r="F48" s="8"/>
      <c r="G48" s="69">
        <f>SUM(G44:G47)</f>
        <v>3920</v>
      </c>
      <c r="H48" s="8"/>
      <c r="I48" s="8"/>
      <c r="J48" s="8"/>
      <c r="K48" s="8"/>
      <c r="L48" s="8"/>
    </row>
    <row r="49" spans="1:12" ht="15">
      <c r="A49" s="8"/>
      <c r="B49" s="8"/>
      <c r="C49" s="8"/>
      <c r="D49" s="8"/>
      <c r="E49" s="8"/>
      <c r="F49" s="8"/>
      <c r="G49" s="10"/>
      <c r="H49" s="8"/>
      <c r="I49" s="8"/>
      <c r="J49" s="8"/>
      <c r="K49" s="8"/>
      <c r="L49" s="8"/>
    </row>
    <row r="50" spans="1:12" ht="15">
      <c r="A50" s="8" t="s">
        <v>114</v>
      </c>
      <c r="B50" s="8"/>
      <c r="C50" s="8"/>
      <c r="D50" s="8"/>
      <c r="E50" s="8"/>
      <c r="F50" s="8"/>
      <c r="G50" s="10"/>
      <c r="H50" s="8"/>
      <c r="I50" s="8"/>
      <c r="J50" s="8"/>
      <c r="K50" s="8"/>
      <c r="L50" s="8"/>
    </row>
    <row r="51" spans="1:12" ht="15">
      <c r="A51" s="8" t="s">
        <v>115</v>
      </c>
      <c r="B51" s="8"/>
      <c r="C51" s="8"/>
      <c r="D51" s="8"/>
      <c r="E51" s="8"/>
      <c r="F51" s="8"/>
      <c r="G51" s="10"/>
      <c r="H51" s="8"/>
      <c r="I51" s="8"/>
      <c r="J51" s="8"/>
      <c r="K51" s="8"/>
      <c r="L51" s="8"/>
    </row>
    <row r="52" spans="1:12" ht="15">
      <c r="A52" s="53" t="s">
        <v>116</v>
      </c>
      <c r="B52" s="8"/>
      <c r="C52" s="8"/>
      <c r="D52" s="8"/>
      <c r="E52" s="8"/>
      <c r="F52" s="8"/>
      <c r="G52" s="10"/>
      <c r="H52" s="8"/>
      <c r="I52" s="8"/>
      <c r="J52" s="8"/>
      <c r="K52" s="8"/>
      <c r="L52" s="8"/>
    </row>
    <row r="53" spans="1:12" ht="15">
      <c r="A53" s="53" t="s">
        <v>117</v>
      </c>
      <c r="B53" s="8"/>
      <c r="C53" s="8"/>
      <c r="D53" s="8"/>
      <c r="E53" s="8"/>
      <c r="F53" s="8"/>
      <c r="G53" s="10"/>
      <c r="H53" s="8"/>
      <c r="I53" s="8"/>
      <c r="J53" s="8"/>
      <c r="K53" s="8"/>
      <c r="L53" s="8"/>
    </row>
    <row r="54" spans="1:12" ht="15">
      <c r="A54" s="8"/>
      <c r="B54" s="8"/>
      <c r="C54" s="8"/>
      <c r="D54" s="8"/>
      <c r="E54" s="8"/>
      <c r="F54" s="8"/>
      <c r="G54" s="10"/>
      <c r="H54" s="8"/>
      <c r="I54" s="8"/>
      <c r="J54" s="8"/>
      <c r="K54" s="8"/>
      <c r="L54" s="8"/>
    </row>
    <row r="55" spans="1:12" ht="15">
      <c r="A55" s="8"/>
      <c r="B55" s="8"/>
      <c r="C55" s="8"/>
      <c r="D55" s="8"/>
      <c r="E55" s="8"/>
      <c r="F55" s="8"/>
      <c r="G55" s="10"/>
      <c r="H55" s="8"/>
      <c r="I55" s="8"/>
      <c r="J55" s="8"/>
      <c r="K55" s="8"/>
      <c r="L55" s="8"/>
    </row>
    <row r="56" spans="1:12" ht="15">
      <c r="A56" s="8"/>
      <c r="B56" s="8"/>
      <c r="C56" s="8"/>
      <c r="D56" s="8"/>
      <c r="E56" s="8"/>
      <c r="F56" s="8"/>
      <c r="G56" s="10"/>
      <c r="H56" s="8"/>
      <c r="I56" s="8"/>
      <c r="J56" s="8"/>
      <c r="K56" s="8"/>
      <c r="L56" s="8"/>
    </row>
    <row r="57" spans="1:12" ht="15">
      <c r="A57" s="8"/>
      <c r="B57" s="8"/>
      <c r="C57" s="8"/>
      <c r="D57" s="8"/>
      <c r="E57" s="8"/>
      <c r="F57" s="8"/>
      <c r="G57" s="10"/>
      <c r="H57" s="8"/>
      <c r="I57" s="8"/>
      <c r="J57" s="8"/>
      <c r="K57" s="8"/>
      <c r="L57" s="8"/>
    </row>
    <row r="58" spans="1:12" ht="15">
      <c r="A58" s="8"/>
      <c r="B58" s="8"/>
      <c r="C58" s="8"/>
      <c r="D58" s="8"/>
      <c r="E58" s="8"/>
      <c r="F58" s="8"/>
      <c r="G58" s="10"/>
      <c r="H58" s="8"/>
      <c r="I58" s="8"/>
      <c r="J58" s="8"/>
      <c r="K58" s="8"/>
      <c r="L58" s="8"/>
    </row>
    <row r="59" spans="1:12" ht="15">
      <c r="A59" s="8"/>
      <c r="B59" s="8"/>
      <c r="C59" s="8"/>
      <c r="D59" s="8"/>
      <c r="E59" s="8"/>
      <c r="F59" s="8"/>
      <c r="G59" s="10"/>
      <c r="H59" s="8"/>
      <c r="I59" s="8"/>
      <c r="J59" s="8"/>
      <c r="K59" s="8"/>
      <c r="L59" s="8"/>
    </row>
    <row r="60" spans="1:12" ht="15">
      <c r="A60" s="8"/>
      <c r="B60" s="8"/>
      <c r="C60" s="8"/>
      <c r="D60" s="8"/>
      <c r="E60" s="8"/>
      <c r="F60" s="8"/>
      <c r="G60" s="10"/>
      <c r="H60" s="8"/>
      <c r="I60" s="8"/>
      <c r="J60" s="8"/>
      <c r="K60" s="8"/>
      <c r="L60" s="8"/>
    </row>
    <row r="61" spans="1:12" ht="15">
      <c r="A61" s="8"/>
      <c r="B61" s="8"/>
      <c r="C61" s="8"/>
      <c r="D61" s="8"/>
      <c r="E61" s="8"/>
      <c r="F61" s="8"/>
      <c r="G61" s="10"/>
      <c r="H61" s="8"/>
      <c r="I61" s="8"/>
      <c r="J61" s="8"/>
      <c r="K61" s="8"/>
      <c r="L61" s="8"/>
    </row>
    <row r="62" spans="1:12" ht="15">
      <c r="A62" s="8"/>
      <c r="B62" s="8"/>
      <c r="C62" s="8"/>
      <c r="D62" s="8"/>
      <c r="E62" s="8"/>
      <c r="F62" s="8"/>
      <c r="G62" s="10"/>
      <c r="H62" s="8"/>
      <c r="I62" s="8"/>
      <c r="J62" s="8"/>
      <c r="K62" s="8"/>
      <c r="L62" s="8"/>
    </row>
    <row r="63" spans="1:12" ht="15">
      <c r="A63" s="8"/>
      <c r="B63" s="8"/>
      <c r="C63" s="8"/>
      <c r="D63" s="8"/>
      <c r="E63" s="8"/>
      <c r="F63" s="8"/>
      <c r="G63" s="8"/>
      <c r="H63" s="8"/>
      <c r="I63" s="8"/>
      <c r="J63" s="8"/>
      <c r="K63" s="8"/>
      <c r="L63" s="8"/>
    </row>
    <row r="64" spans="1:12" ht="15">
      <c r="A64" s="8"/>
      <c r="B64" s="8"/>
      <c r="C64" s="8"/>
      <c r="D64" s="8"/>
      <c r="E64" s="8"/>
      <c r="F64" s="8"/>
      <c r="G64" s="8"/>
      <c r="H64" s="8"/>
      <c r="I64" s="8"/>
      <c r="J64" s="8"/>
      <c r="K64" s="8"/>
      <c r="L64" s="8"/>
    </row>
    <row r="65" spans="1:12" ht="15">
      <c r="A65" s="8"/>
      <c r="B65" s="8"/>
      <c r="C65" s="8"/>
      <c r="D65" s="8"/>
      <c r="E65" s="8"/>
      <c r="F65" s="8"/>
      <c r="G65" s="8"/>
      <c r="H65" s="8"/>
      <c r="I65" s="8"/>
      <c r="J65" s="8"/>
      <c r="K65" s="8"/>
      <c r="L65" s="8"/>
    </row>
    <row r="66" spans="1:12" ht="15">
      <c r="A66" s="8"/>
      <c r="B66" s="8"/>
      <c r="C66" s="8"/>
      <c r="D66" s="8"/>
      <c r="E66" s="8"/>
      <c r="F66" s="8"/>
      <c r="G66" s="8"/>
      <c r="H66" s="8"/>
      <c r="I66" s="8"/>
      <c r="J66" s="8"/>
      <c r="K66" s="8"/>
      <c r="L66" s="8"/>
    </row>
    <row r="67" spans="1:12" ht="15">
      <c r="A67" s="8"/>
      <c r="B67" s="8"/>
      <c r="C67" s="8"/>
      <c r="D67" s="8"/>
      <c r="E67" s="8"/>
      <c r="F67" s="8"/>
      <c r="G67" s="8"/>
      <c r="H67" s="8"/>
      <c r="I67" s="8"/>
      <c r="J67" s="8"/>
      <c r="K67" s="8"/>
      <c r="L67" s="8"/>
    </row>
    <row r="68" spans="1:12" ht="15">
      <c r="A68" s="8"/>
      <c r="B68" s="8"/>
      <c r="C68" s="8"/>
      <c r="D68" s="8"/>
      <c r="E68" s="8"/>
      <c r="F68" s="8"/>
      <c r="G68" s="8"/>
      <c r="H68" s="8"/>
      <c r="I68" s="8"/>
      <c r="J68" s="8"/>
      <c r="K68" s="8"/>
      <c r="L68" s="8"/>
    </row>
    <row r="69" spans="1:12" ht="15">
      <c r="A69" s="8"/>
      <c r="B69" s="8"/>
      <c r="C69" s="8"/>
      <c r="D69" s="8"/>
      <c r="E69" s="8"/>
      <c r="F69" s="8"/>
      <c r="G69" s="8"/>
      <c r="H69" s="8"/>
      <c r="I69" s="8"/>
      <c r="J69" s="8"/>
      <c r="K69" s="8"/>
      <c r="L69" s="8"/>
    </row>
    <row r="70" spans="1:12" ht="15">
      <c r="A70" s="8"/>
      <c r="B70" s="8"/>
      <c r="C70" s="8"/>
      <c r="D70" s="8"/>
      <c r="E70" s="8"/>
      <c r="F70" s="8"/>
      <c r="G70" s="8"/>
      <c r="H70" s="8"/>
      <c r="I70" s="8"/>
      <c r="J70" s="8"/>
      <c r="K70" s="8"/>
      <c r="L70" s="8"/>
    </row>
    <row r="71" spans="1:12" ht="15">
      <c r="A71" s="8"/>
      <c r="B71" s="8"/>
      <c r="C71" s="8"/>
      <c r="D71" s="8"/>
      <c r="E71" s="8"/>
      <c r="F71" s="8"/>
      <c r="G71" s="8"/>
      <c r="H71" s="8"/>
      <c r="I71" s="8"/>
      <c r="J71" s="8"/>
      <c r="K71" s="8"/>
      <c r="L71" s="8"/>
    </row>
    <row r="72" spans="1:12" ht="15">
      <c r="A72" s="8"/>
      <c r="B72" s="8"/>
      <c r="C72" s="8"/>
      <c r="D72" s="8"/>
      <c r="E72" s="8"/>
      <c r="F72" s="8"/>
      <c r="G72" s="8"/>
      <c r="H72" s="8"/>
      <c r="I72" s="8"/>
      <c r="J72" s="8"/>
      <c r="K72" s="8"/>
      <c r="L72" s="8"/>
    </row>
    <row r="73" spans="1:12" ht="15">
      <c r="A73" s="8"/>
      <c r="B73" s="8"/>
      <c r="C73" s="8"/>
      <c r="D73" s="8"/>
      <c r="E73" s="8"/>
      <c r="F73" s="8"/>
      <c r="G73" s="8"/>
      <c r="H73" s="8"/>
      <c r="I73" s="8"/>
      <c r="J73" s="8"/>
      <c r="K73" s="8"/>
      <c r="L73" s="8"/>
    </row>
    <row r="74" spans="1:12" ht="15">
      <c r="A74" s="8"/>
      <c r="B74" s="8"/>
      <c r="C74" s="8"/>
      <c r="D74" s="8"/>
      <c r="E74" s="8"/>
      <c r="F74" s="8"/>
      <c r="G74" s="8"/>
      <c r="H74" s="8"/>
      <c r="I74" s="8"/>
      <c r="J74" s="8"/>
      <c r="K74" s="8"/>
      <c r="L74" s="8"/>
    </row>
    <row r="75" spans="1:12" ht="15">
      <c r="A75" s="8"/>
      <c r="B75" s="8"/>
      <c r="C75" s="8"/>
      <c r="D75" s="8"/>
      <c r="E75" s="8"/>
      <c r="F75" s="8"/>
      <c r="G75" s="8"/>
      <c r="H75" s="8"/>
      <c r="I75" s="8"/>
      <c r="J75" s="8"/>
      <c r="K75" s="8"/>
      <c r="L75" s="8"/>
    </row>
    <row r="76" spans="1:12" ht="15">
      <c r="A76" s="8"/>
      <c r="B76" s="8"/>
      <c r="C76" s="8"/>
      <c r="D76" s="8"/>
      <c r="E76" s="8"/>
      <c r="F76" s="8"/>
      <c r="G76" s="8"/>
      <c r="H76" s="8"/>
      <c r="I76" s="8"/>
      <c r="J76" s="8"/>
      <c r="K76" s="8"/>
      <c r="L76" s="8"/>
    </row>
    <row r="77" spans="1:12" ht="15">
      <c r="A77" s="8"/>
      <c r="B77" s="8"/>
      <c r="C77" s="8"/>
      <c r="D77" s="8"/>
      <c r="E77" s="8"/>
      <c r="F77" s="8"/>
      <c r="G77" s="8"/>
      <c r="H77" s="8"/>
      <c r="I77" s="8"/>
      <c r="J77" s="8"/>
      <c r="K77" s="8"/>
      <c r="L77" s="8"/>
    </row>
    <row r="78" spans="1:12" ht="15">
      <c r="A78" s="8"/>
      <c r="B78" s="8"/>
      <c r="C78" s="8"/>
      <c r="D78" s="8"/>
      <c r="E78" s="8"/>
      <c r="F78" s="8"/>
      <c r="G78" s="8"/>
      <c r="H78" s="8"/>
      <c r="I78" s="8"/>
      <c r="J78" s="8"/>
      <c r="K78" s="8"/>
      <c r="L78" s="8"/>
    </row>
    <row r="79" spans="1:12" ht="15">
      <c r="A79" s="8"/>
      <c r="B79" s="8"/>
      <c r="C79" s="8"/>
      <c r="D79" s="8"/>
      <c r="E79" s="8"/>
      <c r="F79" s="8"/>
      <c r="G79" s="8"/>
      <c r="H79" s="8"/>
      <c r="I79" s="8"/>
      <c r="J79" s="8"/>
      <c r="K79" s="8"/>
      <c r="L79" s="8"/>
    </row>
    <row r="80" spans="1:12" ht="15">
      <c r="A80" s="8"/>
      <c r="B80" s="8"/>
      <c r="C80" s="8"/>
      <c r="D80" s="8"/>
      <c r="E80" s="8"/>
      <c r="F80" s="8"/>
      <c r="G80" s="8"/>
      <c r="H80" s="8"/>
      <c r="I80" s="8"/>
      <c r="J80" s="8"/>
      <c r="K80" s="8"/>
      <c r="L80" s="8"/>
    </row>
    <row r="81" spans="1:12" ht="15">
      <c r="A81" s="8"/>
      <c r="B81" s="8"/>
      <c r="C81" s="8"/>
      <c r="D81" s="8"/>
      <c r="E81" s="8"/>
      <c r="F81" s="8"/>
      <c r="G81" s="8"/>
      <c r="H81" s="8"/>
      <c r="I81" s="8"/>
      <c r="J81" s="8"/>
      <c r="K81" s="8"/>
      <c r="L81" s="8"/>
    </row>
    <row r="82" spans="1:12" ht="15">
      <c r="A82" s="8"/>
      <c r="B82" s="8"/>
      <c r="C82" s="8"/>
      <c r="D82" s="8"/>
      <c r="E82" s="8"/>
      <c r="F82" s="8"/>
      <c r="G82" s="8"/>
      <c r="H82" s="8"/>
      <c r="I82" s="8"/>
      <c r="J82" s="8"/>
      <c r="K82" s="8"/>
      <c r="L82" s="8"/>
    </row>
    <row r="83" spans="1:12" ht="15">
      <c r="A83" s="8"/>
      <c r="B83" s="8"/>
      <c r="C83" s="8"/>
      <c r="D83" s="8"/>
      <c r="E83" s="8"/>
      <c r="F83" s="8"/>
      <c r="G83" s="8"/>
      <c r="H83" s="8"/>
      <c r="I83" s="8"/>
      <c r="J83" s="8"/>
      <c r="K83" s="8"/>
      <c r="L83" s="8"/>
    </row>
    <row r="84" spans="1:12" ht="15">
      <c r="A84" s="8"/>
      <c r="B84" s="8"/>
      <c r="C84" s="8"/>
      <c r="D84" s="8"/>
      <c r="E84" s="8"/>
      <c r="F84" s="8"/>
      <c r="G84" s="8"/>
      <c r="H84" s="8"/>
      <c r="I84" s="8"/>
      <c r="J84" s="8"/>
      <c r="K84" s="8"/>
      <c r="L84" s="8"/>
    </row>
    <row r="85" spans="1:12" ht="15">
      <c r="A85" s="8"/>
      <c r="B85" s="8"/>
      <c r="C85" s="8"/>
      <c r="D85" s="8"/>
      <c r="E85" s="8"/>
      <c r="F85" s="8"/>
      <c r="G85" s="8"/>
      <c r="H85" s="8"/>
      <c r="I85" s="8"/>
      <c r="J85" s="8"/>
      <c r="K85" s="8"/>
      <c r="L85" s="8"/>
    </row>
    <row r="86" spans="1:12" ht="15">
      <c r="A86" s="8"/>
      <c r="B86" s="8"/>
      <c r="C86" s="8"/>
      <c r="D86" s="8"/>
      <c r="E86" s="8"/>
      <c r="F86" s="8"/>
      <c r="G86" s="8"/>
      <c r="H86" s="8"/>
      <c r="I86" s="8"/>
      <c r="J86" s="8"/>
      <c r="K86" s="8"/>
      <c r="L86" s="8"/>
    </row>
    <row r="87" spans="1:12" ht="15">
      <c r="A87" s="8"/>
      <c r="B87" s="8"/>
      <c r="C87" s="8"/>
      <c r="D87" s="8"/>
      <c r="E87" s="8"/>
      <c r="F87" s="8"/>
      <c r="G87" s="8"/>
      <c r="H87" s="8"/>
      <c r="I87" s="8"/>
      <c r="J87" s="8"/>
      <c r="K87" s="8"/>
      <c r="L87" s="8"/>
    </row>
    <row r="88" spans="1:12" ht="15">
      <c r="A88" s="8"/>
      <c r="B88" s="8"/>
      <c r="C88" s="8"/>
      <c r="D88" s="8"/>
      <c r="E88" s="8"/>
      <c r="F88" s="8"/>
      <c r="G88" s="8"/>
      <c r="H88" s="8"/>
      <c r="I88" s="8"/>
      <c r="J88" s="8"/>
      <c r="K88" s="8"/>
      <c r="L88" s="8"/>
    </row>
    <row r="89" spans="1:12" ht="15">
      <c r="A89" s="8"/>
      <c r="B89" s="8"/>
      <c r="C89" s="8"/>
      <c r="D89" s="8"/>
      <c r="E89" s="8"/>
      <c r="F89" s="8"/>
      <c r="G89" s="8"/>
      <c r="H89" s="8"/>
      <c r="I89" s="8"/>
      <c r="J89" s="8"/>
      <c r="K89" s="8"/>
      <c r="L89" s="8"/>
    </row>
    <row r="90" spans="1:12" ht="15">
      <c r="A90" s="8"/>
      <c r="B90" s="8"/>
      <c r="C90" s="8"/>
      <c r="D90" s="8"/>
      <c r="E90" s="8"/>
      <c r="F90" s="8"/>
      <c r="G90" s="8"/>
      <c r="H90" s="8"/>
      <c r="I90" s="8"/>
      <c r="J90" s="8"/>
      <c r="K90" s="8"/>
      <c r="L90" s="8"/>
    </row>
    <row r="91" spans="1:12" ht="15">
      <c r="A91" s="8"/>
      <c r="B91" s="8"/>
      <c r="C91" s="8"/>
      <c r="D91" s="8"/>
      <c r="E91" s="8"/>
      <c r="F91" s="8"/>
      <c r="G91" s="8"/>
      <c r="H91" s="8"/>
      <c r="I91" s="8"/>
      <c r="J91" s="8"/>
      <c r="K91" s="8"/>
      <c r="L91" s="8"/>
    </row>
    <row r="92" spans="1:12" ht="15">
      <c r="A92" s="8"/>
      <c r="B92" s="8"/>
      <c r="C92" s="8"/>
      <c r="D92" s="8"/>
      <c r="E92" s="8"/>
      <c r="F92" s="8"/>
      <c r="G92" s="8"/>
      <c r="H92" s="8"/>
      <c r="I92" s="8"/>
      <c r="J92" s="8"/>
      <c r="K92" s="8"/>
      <c r="L92" s="8"/>
    </row>
    <row r="93" spans="1:12" ht="15">
      <c r="A93" s="8"/>
      <c r="B93" s="8"/>
      <c r="C93" s="8"/>
      <c r="D93" s="8"/>
      <c r="E93" s="8"/>
      <c r="F93" s="8"/>
      <c r="G93" s="8"/>
      <c r="H93" s="8"/>
      <c r="I93" s="8"/>
      <c r="J93" s="8"/>
      <c r="K93" s="8"/>
      <c r="L93" s="8"/>
    </row>
    <row r="94" spans="1:12" ht="15">
      <c r="A94" s="8"/>
      <c r="B94" s="8"/>
      <c r="C94" s="8"/>
      <c r="D94" s="8"/>
      <c r="E94" s="8"/>
      <c r="F94" s="8"/>
      <c r="G94" s="8"/>
      <c r="H94" s="8"/>
      <c r="I94" s="8"/>
      <c r="J94" s="8"/>
      <c r="K94" s="8"/>
      <c r="L94" s="8"/>
    </row>
    <row r="95" spans="1:12" ht="15">
      <c r="A95" s="8"/>
      <c r="B95" s="8"/>
      <c r="C95" s="8"/>
      <c r="D95" s="8"/>
      <c r="E95" s="8"/>
      <c r="F95" s="8"/>
      <c r="G95" s="8"/>
      <c r="H95" s="8"/>
      <c r="I95" s="8"/>
      <c r="J95" s="8"/>
      <c r="K95" s="8"/>
      <c r="L95" s="8"/>
    </row>
    <row r="96" spans="1:12" ht="15">
      <c r="A96" s="8"/>
      <c r="B96" s="8"/>
      <c r="C96" s="8"/>
      <c r="D96" s="8"/>
      <c r="E96" s="8"/>
      <c r="F96" s="8"/>
      <c r="G96" s="8"/>
      <c r="H96" s="8"/>
      <c r="I96" s="8"/>
      <c r="J96" s="8"/>
      <c r="K96" s="8"/>
      <c r="L96" s="8"/>
    </row>
    <row r="97" spans="1:12" ht="15">
      <c r="A97" s="8"/>
      <c r="B97" s="8"/>
      <c r="C97" s="8"/>
      <c r="D97" s="8"/>
      <c r="E97" s="8"/>
      <c r="F97" s="8"/>
      <c r="G97" s="8"/>
      <c r="H97" s="8"/>
      <c r="I97" s="8"/>
      <c r="J97" s="8"/>
      <c r="K97" s="8"/>
      <c r="L97" s="8"/>
    </row>
    <row r="98" spans="1:12" ht="15">
      <c r="A98" s="8"/>
      <c r="B98" s="8"/>
      <c r="C98" s="8"/>
      <c r="D98" s="8"/>
      <c r="E98" s="8"/>
      <c r="F98" s="8"/>
      <c r="G98" s="8"/>
      <c r="H98" s="8"/>
      <c r="I98" s="8"/>
      <c r="J98" s="8"/>
      <c r="K98" s="8"/>
      <c r="L98" s="8"/>
    </row>
    <row r="99" spans="1:12" ht="15">
      <c r="A99" s="8"/>
      <c r="B99" s="8"/>
      <c r="C99" s="8"/>
      <c r="D99" s="8"/>
      <c r="E99" s="8"/>
      <c r="F99" s="8"/>
      <c r="G99" s="8"/>
      <c r="H99" s="8"/>
      <c r="I99" s="8"/>
      <c r="J99" s="8"/>
      <c r="K99" s="8"/>
      <c r="L99" s="8"/>
    </row>
    <row r="100" spans="1:12" ht="15">
      <c r="A100" s="8"/>
      <c r="B100" s="8"/>
      <c r="C100" s="8"/>
      <c r="D100" s="8"/>
      <c r="E100" s="8"/>
      <c r="F100" s="8"/>
      <c r="G100" s="8"/>
      <c r="H100" s="8"/>
      <c r="I100" s="8"/>
      <c r="J100" s="8"/>
      <c r="K100" s="8"/>
      <c r="L100" s="8"/>
    </row>
    <row r="101" spans="1:12" ht="15">
      <c r="A101" s="8"/>
      <c r="B101" s="8"/>
      <c r="C101" s="8"/>
      <c r="D101" s="8"/>
      <c r="E101" s="8"/>
      <c r="F101" s="8"/>
      <c r="G101" s="8"/>
      <c r="H101" s="8"/>
      <c r="I101" s="8"/>
      <c r="J101" s="8"/>
      <c r="K101" s="8"/>
      <c r="L101" s="8"/>
    </row>
    <row r="102" spans="1:12" ht="15">
      <c r="A102" s="8"/>
      <c r="B102" s="8"/>
      <c r="C102" s="8"/>
      <c r="D102" s="8"/>
      <c r="E102" s="8"/>
      <c r="F102" s="8"/>
      <c r="G102" s="8"/>
      <c r="H102" s="8"/>
      <c r="I102" s="8"/>
      <c r="J102" s="8"/>
      <c r="K102" s="8"/>
      <c r="L102" s="8"/>
    </row>
    <row r="103" spans="1:12" ht="15">
      <c r="A103" s="8"/>
      <c r="B103" s="8"/>
      <c r="C103" s="8"/>
      <c r="D103" s="8"/>
      <c r="E103" s="8"/>
      <c r="F103" s="8"/>
      <c r="G103" s="8"/>
      <c r="H103" s="8"/>
      <c r="I103" s="8"/>
      <c r="J103" s="8"/>
      <c r="K103" s="8"/>
      <c r="L103" s="8"/>
    </row>
    <row r="104" spans="1:12" ht="15">
      <c r="A104" s="8"/>
      <c r="B104" s="8"/>
      <c r="C104" s="8"/>
      <c r="D104" s="8"/>
      <c r="E104" s="8"/>
      <c r="F104" s="8"/>
      <c r="G104" s="8"/>
      <c r="H104" s="8"/>
      <c r="I104" s="8"/>
      <c r="J104" s="8"/>
      <c r="K104" s="8"/>
      <c r="L104" s="8"/>
    </row>
    <row r="105" spans="1:12" ht="15">
      <c r="A105" s="8"/>
      <c r="B105" s="8"/>
      <c r="C105" s="8"/>
      <c r="D105" s="8"/>
      <c r="E105" s="8"/>
      <c r="F105" s="8"/>
      <c r="G105" s="8"/>
      <c r="H105" s="8"/>
      <c r="I105" s="8"/>
      <c r="J105" s="8"/>
      <c r="K105" s="8"/>
      <c r="L105" s="8"/>
    </row>
    <row r="106" spans="1:12" ht="15">
      <c r="A106" s="8"/>
      <c r="B106" s="8"/>
      <c r="C106" s="8"/>
      <c r="D106" s="8"/>
      <c r="E106" s="8"/>
      <c r="F106" s="8"/>
      <c r="G106" s="8"/>
      <c r="H106" s="8"/>
      <c r="I106" s="8"/>
      <c r="J106" s="8"/>
      <c r="K106" s="8"/>
      <c r="L106" s="8"/>
    </row>
    <row r="107" spans="1:12" ht="15">
      <c r="A107" s="8"/>
      <c r="B107" s="8"/>
      <c r="C107" s="8"/>
      <c r="D107" s="8"/>
      <c r="E107" s="8"/>
      <c r="F107" s="8"/>
      <c r="G107" s="8"/>
      <c r="H107" s="8"/>
      <c r="I107" s="8"/>
      <c r="J107" s="8"/>
      <c r="K107" s="8"/>
      <c r="L107" s="8"/>
    </row>
    <row r="108" spans="1:12" ht="15">
      <c r="A108" s="8"/>
      <c r="B108" s="8"/>
      <c r="C108" s="8"/>
      <c r="D108" s="8"/>
      <c r="E108" s="8"/>
      <c r="F108" s="8"/>
      <c r="G108" s="8"/>
      <c r="H108" s="8"/>
      <c r="I108" s="8"/>
      <c r="J108" s="8"/>
      <c r="K108" s="8"/>
      <c r="L108" s="8"/>
    </row>
    <row r="109" spans="1:12" ht="15">
      <c r="A109" s="8"/>
      <c r="B109" s="8"/>
      <c r="C109" s="8"/>
      <c r="D109" s="8"/>
      <c r="E109" s="8"/>
      <c r="F109" s="8"/>
      <c r="G109" s="8"/>
      <c r="H109" s="8"/>
      <c r="I109" s="8"/>
      <c r="J109" s="8"/>
      <c r="K109" s="8"/>
      <c r="L109" s="8"/>
    </row>
    <row r="110" spans="1:12" ht="15">
      <c r="A110" s="8"/>
      <c r="B110" s="8"/>
      <c r="C110" s="8"/>
      <c r="D110" s="8"/>
      <c r="E110" s="8"/>
      <c r="F110" s="8"/>
      <c r="G110" s="8"/>
      <c r="H110" s="8"/>
      <c r="I110" s="8"/>
      <c r="J110" s="8"/>
      <c r="K110" s="8"/>
      <c r="L110" s="8"/>
    </row>
    <row r="111" spans="1:12" ht="15">
      <c r="A111" s="8"/>
      <c r="B111" s="8"/>
      <c r="C111" s="8"/>
      <c r="D111" s="8"/>
      <c r="E111" s="8"/>
      <c r="F111" s="8"/>
      <c r="G111" s="8"/>
      <c r="H111" s="8"/>
      <c r="I111" s="8"/>
      <c r="J111" s="8"/>
      <c r="K111" s="8"/>
      <c r="L111" s="8"/>
    </row>
    <row r="112" spans="1:12" ht="15">
      <c r="A112" s="8"/>
      <c r="B112" s="8"/>
      <c r="C112" s="8"/>
      <c r="D112" s="8"/>
      <c r="E112" s="8"/>
      <c r="F112" s="8"/>
      <c r="G112" s="8"/>
      <c r="H112" s="8"/>
      <c r="I112" s="8"/>
      <c r="J112" s="8"/>
      <c r="K112" s="8"/>
      <c r="L112" s="8"/>
    </row>
    <row r="113" spans="1:12" ht="15">
      <c r="A113" s="8"/>
      <c r="B113" s="8"/>
      <c r="C113" s="8"/>
      <c r="D113" s="8"/>
      <c r="E113" s="8"/>
      <c r="F113" s="8"/>
      <c r="G113" s="8"/>
      <c r="H113" s="8"/>
      <c r="I113" s="8"/>
      <c r="J113" s="8"/>
      <c r="K113" s="8"/>
      <c r="L113" s="8"/>
    </row>
    <row r="114" spans="1:12" ht="15">
      <c r="A114" s="8"/>
      <c r="B114" s="8"/>
      <c r="C114" s="8"/>
      <c r="D114" s="8"/>
      <c r="E114" s="8"/>
      <c r="F114" s="8"/>
      <c r="G114" s="8"/>
      <c r="H114" s="8"/>
      <c r="I114" s="8"/>
      <c r="J114" s="8"/>
      <c r="K114" s="8"/>
      <c r="L114" s="8"/>
    </row>
    <row r="115" spans="1:12" ht="15">
      <c r="A115" s="8"/>
      <c r="B115" s="8"/>
      <c r="C115" s="8"/>
      <c r="D115" s="8"/>
      <c r="E115" s="8"/>
      <c r="F115" s="8"/>
      <c r="G115" s="8"/>
      <c r="H115" s="8"/>
      <c r="I115" s="8"/>
      <c r="J115" s="8"/>
      <c r="K115" s="8"/>
      <c r="L115" s="8"/>
    </row>
    <row r="116" spans="1:12" ht="15">
      <c r="A116" s="8"/>
      <c r="B116" s="8"/>
      <c r="C116" s="8"/>
      <c r="D116" s="8"/>
      <c r="E116" s="8"/>
      <c r="F116" s="8"/>
      <c r="G116" s="8"/>
      <c r="H116" s="8"/>
      <c r="I116" s="8"/>
      <c r="J116" s="8"/>
      <c r="K116" s="8"/>
      <c r="L116" s="8"/>
    </row>
    <row r="117" spans="1:12" ht="15">
      <c r="A117" s="8"/>
      <c r="B117" s="8"/>
      <c r="C117" s="8"/>
      <c r="D117" s="8"/>
      <c r="E117" s="8"/>
      <c r="F117" s="8"/>
      <c r="G117" s="8"/>
      <c r="H117" s="8"/>
      <c r="I117" s="8"/>
      <c r="J117" s="8"/>
      <c r="K117" s="8"/>
      <c r="L117" s="8"/>
    </row>
    <row r="118" spans="1:12" ht="15">
      <c r="A118" s="8"/>
      <c r="B118" s="8"/>
      <c r="C118" s="8"/>
      <c r="D118" s="8"/>
      <c r="E118" s="8"/>
      <c r="F118" s="8"/>
      <c r="G118" s="8"/>
      <c r="H118" s="8"/>
      <c r="I118" s="8"/>
      <c r="J118" s="8"/>
      <c r="K118" s="8"/>
      <c r="L118" s="8"/>
    </row>
    <row r="119" spans="1:12" ht="15">
      <c r="A119" s="8"/>
      <c r="B119" s="8"/>
      <c r="C119" s="8"/>
      <c r="D119" s="8"/>
      <c r="E119" s="8"/>
      <c r="F119" s="8"/>
      <c r="G119" s="8"/>
      <c r="H119" s="8"/>
      <c r="I119" s="8"/>
      <c r="J119" s="8"/>
      <c r="K119" s="8"/>
      <c r="L119" s="8"/>
    </row>
    <row r="120" spans="1:12" ht="15">
      <c r="A120" s="8"/>
      <c r="B120" s="8"/>
      <c r="C120" s="8"/>
      <c r="D120" s="8"/>
      <c r="E120" s="8"/>
      <c r="F120" s="8"/>
      <c r="G120" s="8"/>
      <c r="H120" s="8"/>
      <c r="I120" s="8"/>
      <c r="J120" s="8"/>
      <c r="K120" s="8"/>
      <c r="L120" s="8"/>
    </row>
    <row r="121" spans="1:12" ht="15">
      <c r="A121" s="8"/>
      <c r="B121" s="8"/>
      <c r="C121" s="8"/>
      <c r="D121" s="8"/>
      <c r="E121" s="8"/>
      <c r="F121" s="8"/>
      <c r="G121" s="8"/>
      <c r="H121" s="8"/>
      <c r="I121" s="8"/>
      <c r="J121" s="8"/>
      <c r="K121" s="8"/>
      <c r="L121" s="8"/>
    </row>
    <row r="122" spans="1:12" ht="15">
      <c r="A122" s="8"/>
      <c r="B122" s="8"/>
      <c r="C122" s="8"/>
      <c r="D122" s="8"/>
      <c r="E122" s="8"/>
      <c r="F122" s="8"/>
      <c r="G122" s="8"/>
      <c r="H122" s="8"/>
      <c r="I122" s="8"/>
      <c r="J122" s="8"/>
      <c r="K122" s="8"/>
      <c r="L122" s="8"/>
    </row>
    <row r="123" spans="1:12" ht="15">
      <c r="A123" s="8"/>
      <c r="B123" s="8"/>
      <c r="C123" s="8"/>
      <c r="D123" s="8"/>
      <c r="E123" s="8"/>
      <c r="F123" s="8"/>
      <c r="G123" s="8"/>
      <c r="H123" s="8"/>
      <c r="I123" s="8"/>
      <c r="J123" s="8"/>
      <c r="K123" s="8"/>
      <c r="L123" s="8"/>
    </row>
    <row r="124" spans="1:12" ht="15">
      <c r="A124" s="8"/>
      <c r="B124" s="8"/>
      <c r="C124" s="8"/>
      <c r="D124" s="8"/>
      <c r="E124" s="8"/>
      <c r="F124" s="8"/>
      <c r="G124" s="8"/>
      <c r="H124" s="8"/>
      <c r="I124" s="8"/>
      <c r="J124" s="8"/>
      <c r="K124" s="8"/>
      <c r="L124" s="8"/>
    </row>
    <row r="125" spans="1:12" ht="15">
      <c r="A125" s="8"/>
      <c r="B125" s="8"/>
      <c r="C125" s="8"/>
      <c r="D125" s="8"/>
      <c r="E125" s="8"/>
      <c r="F125" s="8"/>
      <c r="G125" s="8"/>
      <c r="H125" s="8"/>
      <c r="I125" s="8"/>
      <c r="J125" s="8"/>
      <c r="K125" s="8"/>
      <c r="L125" s="8"/>
    </row>
    <row r="126" spans="1:12" ht="15">
      <c r="A126" s="8"/>
      <c r="B126" s="8"/>
      <c r="C126" s="8"/>
      <c r="D126" s="8"/>
      <c r="E126" s="8"/>
      <c r="F126" s="8"/>
      <c r="G126" s="8"/>
      <c r="H126" s="8"/>
      <c r="I126" s="8"/>
      <c r="J126" s="8"/>
      <c r="K126" s="8"/>
      <c r="L126" s="8"/>
    </row>
    <row r="127" spans="1:12" ht="15">
      <c r="A127" s="8"/>
      <c r="B127" s="8"/>
      <c r="C127" s="8"/>
      <c r="D127" s="8"/>
      <c r="E127" s="8"/>
      <c r="F127" s="8"/>
      <c r="G127" s="8"/>
      <c r="H127" s="8"/>
      <c r="I127" s="8"/>
      <c r="J127" s="8"/>
      <c r="K127" s="8"/>
      <c r="L127" s="8"/>
    </row>
    <row r="128" spans="1:12" ht="15">
      <c r="A128" s="8"/>
      <c r="B128" s="8"/>
      <c r="C128" s="8"/>
      <c r="D128" s="8"/>
      <c r="E128" s="8"/>
      <c r="F128" s="8"/>
      <c r="G128" s="8"/>
      <c r="H128" s="8"/>
      <c r="I128" s="8"/>
      <c r="J128" s="8"/>
      <c r="K128" s="8"/>
      <c r="L128" s="8"/>
    </row>
    <row r="129" spans="1:12" ht="15">
      <c r="A129" s="8"/>
      <c r="B129" s="8"/>
      <c r="C129" s="8"/>
      <c r="D129" s="8"/>
      <c r="E129" s="8"/>
      <c r="F129" s="8"/>
      <c r="G129" s="8"/>
      <c r="H129" s="8"/>
      <c r="I129" s="8"/>
      <c r="J129" s="8"/>
      <c r="K129" s="8"/>
      <c r="L129" s="8"/>
    </row>
    <row r="130" spans="1:12" ht="15">
      <c r="A130" s="8"/>
      <c r="B130" s="8"/>
      <c r="C130" s="8"/>
      <c r="D130" s="8"/>
      <c r="E130" s="8"/>
      <c r="F130" s="8"/>
      <c r="G130" s="8"/>
      <c r="H130" s="8"/>
      <c r="I130" s="8"/>
      <c r="J130" s="8"/>
      <c r="K130" s="8"/>
      <c r="L130" s="8"/>
    </row>
    <row r="131" spans="1:12" ht="15">
      <c r="A131" s="8"/>
      <c r="B131" s="8"/>
      <c r="C131" s="8"/>
      <c r="D131" s="8"/>
      <c r="E131" s="8"/>
      <c r="F131" s="8"/>
      <c r="G131" s="8"/>
      <c r="H131" s="8"/>
      <c r="I131" s="8"/>
      <c r="J131" s="8"/>
      <c r="K131" s="8"/>
      <c r="L131" s="8"/>
    </row>
    <row r="132" spans="1:12" ht="15">
      <c r="A132" s="8"/>
      <c r="B132" s="8"/>
      <c r="C132" s="8"/>
      <c r="D132" s="8"/>
      <c r="E132" s="8"/>
      <c r="F132" s="8"/>
      <c r="G132" s="8"/>
      <c r="H132" s="8"/>
      <c r="I132" s="8"/>
      <c r="J132" s="8"/>
      <c r="K132" s="8"/>
      <c r="L132" s="8"/>
    </row>
    <row r="133" spans="1:12" ht="15">
      <c r="A133" s="8"/>
      <c r="B133" s="8"/>
      <c r="C133" s="8"/>
      <c r="D133" s="8"/>
      <c r="E133" s="8"/>
      <c r="F133" s="8"/>
      <c r="G133" s="8"/>
      <c r="H133" s="8"/>
      <c r="I133" s="8"/>
      <c r="J133" s="8"/>
      <c r="K133" s="8"/>
      <c r="L133" s="8"/>
    </row>
    <row r="134" spans="1:12" ht="15">
      <c r="A134" s="8"/>
      <c r="B134" s="8"/>
      <c r="C134" s="8"/>
      <c r="D134" s="8"/>
      <c r="E134" s="8"/>
      <c r="F134" s="8"/>
      <c r="G134" s="8"/>
      <c r="H134" s="8"/>
      <c r="I134" s="8"/>
      <c r="J134" s="8"/>
      <c r="K134" s="8"/>
      <c r="L134" s="8"/>
    </row>
    <row r="135" spans="1:12" ht="15">
      <c r="A135" s="8"/>
      <c r="B135" s="8"/>
      <c r="C135" s="8"/>
      <c r="D135" s="8"/>
      <c r="E135" s="8"/>
      <c r="F135" s="8"/>
      <c r="G135" s="8"/>
      <c r="H135" s="8"/>
      <c r="I135" s="8"/>
      <c r="J135" s="8"/>
      <c r="K135" s="8"/>
      <c r="L135" s="8"/>
    </row>
    <row r="136" spans="1:12" ht="15">
      <c r="A136" s="8"/>
      <c r="B136" s="8"/>
      <c r="C136" s="8"/>
      <c r="D136" s="8"/>
      <c r="E136" s="8"/>
      <c r="F136" s="8"/>
      <c r="G136" s="8"/>
      <c r="H136" s="8"/>
      <c r="I136" s="8"/>
      <c r="J136" s="8"/>
      <c r="K136" s="8"/>
      <c r="L136" s="8"/>
    </row>
    <row r="137" spans="1:12" ht="15">
      <c r="A137" s="8"/>
      <c r="B137" s="8"/>
      <c r="C137" s="8"/>
      <c r="D137" s="8"/>
      <c r="E137" s="8"/>
      <c r="F137" s="8"/>
      <c r="G137" s="8"/>
      <c r="H137" s="8"/>
      <c r="I137" s="8"/>
      <c r="J137" s="8"/>
      <c r="K137" s="8"/>
      <c r="L137" s="8"/>
    </row>
    <row r="138" spans="1:12" ht="15">
      <c r="A138" s="8"/>
      <c r="B138" s="8"/>
      <c r="C138" s="8"/>
      <c r="D138" s="8"/>
      <c r="E138" s="8"/>
      <c r="F138" s="8"/>
      <c r="G138" s="8"/>
      <c r="H138" s="8"/>
      <c r="I138" s="8"/>
      <c r="J138" s="8"/>
      <c r="K138" s="8"/>
      <c r="L138" s="8"/>
    </row>
    <row r="139" spans="1:12" ht="15">
      <c r="A139" s="8"/>
      <c r="B139" s="8"/>
      <c r="C139" s="8"/>
      <c r="D139" s="8"/>
      <c r="E139" s="8"/>
      <c r="F139" s="8"/>
      <c r="G139" s="8"/>
      <c r="H139" s="8"/>
      <c r="I139" s="8"/>
      <c r="J139" s="8"/>
      <c r="K139" s="8"/>
      <c r="L139" s="8"/>
    </row>
    <row r="140" spans="1:12" ht="15">
      <c r="A140" s="8"/>
      <c r="B140" s="8"/>
      <c r="C140" s="8"/>
      <c r="D140" s="8"/>
      <c r="E140" s="8"/>
      <c r="F140" s="8"/>
      <c r="G140" s="8"/>
      <c r="H140" s="8"/>
      <c r="I140" s="8"/>
      <c r="J140" s="8"/>
      <c r="K140" s="8"/>
      <c r="L140" s="8"/>
    </row>
    <row r="141" spans="1:12" ht="15">
      <c r="A141" s="8"/>
      <c r="B141" s="8"/>
      <c r="C141" s="8"/>
      <c r="D141" s="8"/>
      <c r="E141" s="8"/>
      <c r="F141" s="8"/>
      <c r="G141" s="8"/>
      <c r="H141" s="8"/>
      <c r="I141" s="8"/>
      <c r="J141" s="8"/>
      <c r="K141" s="8"/>
      <c r="L141" s="8"/>
    </row>
    <row r="142" spans="1:12" ht="15">
      <c r="A142" s="8"/>
      <c r="B142" s="8"/>
      <c r="C142" s="8"/>
      <c r="D142" s="8"/>
      <c r="E142" s="8"/>
      <c r="F142" s="8"/>
      <c r="G142" s="8"/>
      <c r="H142" s="8"/>
      <c r="I142" s="8"/>
      <c r="J142" s="8"/>
      <c r="K142" s="8"/>
      <c r="L142" s="8"/>
    </row>
    <row r="143" spans="1:12" ht="15">
      <c r="A143" s="8"/>
      <c r="B143" s="8"/>
      <c r="C143" s="8"/>
      <c r="D143" s="8"/>
      <c r="E143" s="8"/>
      <c r="F143" s="8"/>
      <c r="G143" s="8"/>
      <c r="H143" s="8"/>
      <c r="I143" s="8"/>
      <c r="J143" s="8"/>
      <c r="K143" s="8"/>
      <c r="L143" s="8"/>
    </row>
    <row r="144" spans="1:12" ht="15">
      <c r="A144" s="8"/>
      <c r="B144" s="8"/>
      <c r="C144" s="8"/>
      <c r="D144" s="8"/>
      <c r="E144" s="8"/>
      <c r="F144" s="8"/>
      <c r="G144" s="8"/>
      <c r="H144" s="8"/>
      <c r="I144" s="8"/>
      <c r="J144" s="8"/>
      <c r="K144" s="8"/>
      <c r="L144" s="8"/>
    </row>
    <row r="145" spans="1:12" ht="15">
      <c r="A145" s="8"/>
      <c r="B145" s="8"/>
      <c r="C145" s="8"/>
      <c r="D145" s="8"/>
      <c r="E145" s="8"/>
      <c r="F145" s="8"/>
      <c r="G145" s="8"/>
      <c r="H145" s="8"/>
      <c r="I145" s="8"/>
      <c r="J145" s="8"/>
      <c r="K145" s="8"/>
      <c r="L145" s="8"/>
    </row>
    <row r="146" spans="1:12" ht="15">
      <c r="A146" s="8"/>
      <c r="B146" s="8"/>
      <c r="C146" s="8"/>
      <c r="D146" s="8"/>
      <c r="E146" s="8"/>
      <c r="F146" s="8"/>
      <c r="G146" s="8"/>
      <c r="H146" s="8"/>
      <c r="I146" s="8"/>
      <c r="J146" s="8"/>
      <c r="K146" s="8"/>
      <c r="L146" s="8"/>
    </row>
    <row r="147" spans="1:12" ht="15">
      <c r="A147" s="8"/>
      <c r="B147" s="8"/>
      <c r="C147" s="8"/>
      <c r="D147" s="8"/>
      <c r="E147" s="8"/>
      <c r="F147" s="8"/>
      <c r="G147" s="8"/>
      <c r="H147" s="8"/>
      <c r="I147" s="8"/>
      <c r="J147" s="8"/>
      <c r="K147" s="8"/>
      <c r="L147" s="8"/>
    </row>
    <row r="148" spans="1:12" ht="15">
      <c r="A148" s="8"/>
      <c r="B148" s="8"/>
      <c r="C148" s="8"/>
      <c r="D148" s="8"/>
      <c r="E148" s="8"/>
      <c r="F148" s="8"/>
      <c r="G148" s="8"/>
      <c r="H148" s="8"/>
      <c r="I148" s="8"/>
      <c r="J148" s="8"/>
      <c r="K148" s="8"/>
      <c r="L148" s="8"/>
    </row>
    <row r="149" spans="1:12" ht="15">
      <c r="A149" s="8"/>
      <c r="B149" s="8"/>
      <c r="C149" s="8"/>
      <c r="D149" s="8"/>
      <c r="E149" s="8"/>
      <c r="F149" s="8"/>
      <c r="G149" s="8"/>
      <c r="H149" s="8"/>
      <c r="I149" s="8"/>
      <c r="J149" s="8"/>
      <c r="K149" s="8"/>
      <c r="L149" s="8"/>
    </row>
    <row r="150" spans="1:12" ht="15">
      <c r="A150" s="8"/>
      <c r="B150" s="8"/>
      <c r="C150" s="8"/>
      <c r="D150" s="8"/>
      <c r="E150" s="8"/>
      <c r="F150" s="8"/>
      <c r="G150" s="8"/>
      <c r="H150" s="8"/>
      <c r="I150" s="8"/>
      <c r="J150" s="8"/>
      <c r="K150" s="8"/>
      <c r="L150" s="8"/>
    </row>
    <row r="151" spans="1:12" ht="15">
      <c r="A151" s="8"/>
      <c r="B151" s="8"/>
      <c r="C151" s="8"/>
      <c r="D151" s="8"/>
      <c r="E151" s="8"/>
      <c r="F151" s="8"/>
      <c r="G151" s="8"/>
      <c r="H151" s="8"/>
      <c r="I151" s="8"/>
      <c r="J151" s="8"/>
      <c r="K151" s="8"/>
      <c r="L151" s="8"/>
    </row>
    <row r="152" spans="1:12" ht="15">
      <c r="A152" s="8"/>
      <c r="B152" s="8"/>
      <c r="C152" s="8"/>
      <c r="D152" s="8"/>
      <c r="E152" s="8"/>
      <c r="F152" s="8"/>
      <c r="G152" s="8"/>
      <c r="H152" s="8"/>
      <c r="I152" s="8"/>
      <c r="J152" s="8"/>
      <c r="K152" s="8"/>
      <c r="L152" s="8"/>
    </row>
    <row r="153" spans="1:12" ht="15">
      <c r="A153" s="8"/>
      <c r="B153" s="8"/>
      <c r="C153" s="8"/>
      <c r="D153" s="8"/>
      <c r="E153" s="8"/>
      <c r="F153" s="8"/>
      <c r="G153" s="8"/>
      <c r="H153" s="8"/>
      <c r="I153" s="8"/>
      <c r="J153" s="8"/>
      <c r="K153" s="8"/>
      <c r="L153" s="8"/>
    </row>
    <row r="154" spans="1:12" ht="15">
      <c r="A154" s="8"/>
      <c r="B154" s="8"/>
      <c r="C154" s="8"/>
      <c r="D154" s="8"/>
      <c r="E154" s="8"/>
      <c r="F154" s="8"/>
      <c r="G154" s="8"/>
      <c r="H154" s="8"/>
      <c r="I154" s="8"/>
      <c r="J154" s="8"/>
      <c r="K154" s="8"/>
      <c r="L154" s="8"/>
    </row>
    <row r="155" spans="1:12" ht="15">
      <c r="A155" s="8"/>
      <c r="B155" s="8"/>
      <c r="C155" s="8"/>
      <c r="D155" s="8"/>
      <c r="E155" s="8"/>
      <c r="F155" s="8"/>
      <c r="G155" s="8"/>
      <c r="H155" s="8"/>
      <c r="I155" s="8"/>
      <c r="J155" s="8"/>
      <c r="K155" s="8"/>
      <c r="L155" s="8"/>
    </row>
    <row r="156" spans="1:12" ht="15">
      <c r="A156" s="8"/>
      <c r="B156" s="8"/>
      <c r="C156" s="8"/>
      <c r="D156" s="8"/>
      <c r="E156" s="8"/>
      <c r="F156" s="8"/>
      <c r="G156" s="8"/>
      <c r="H156" s="8"/>
      <c r="I156" s="8"/>
      <c r="J156" s="8"/>
      <c r="K156" s="8"/>
      <c r="L156" s="8"/>
    </row>
    <row r="157" spans="1:12" ht="15">
      <c r="A157" s="8"/>
      <c r="B157" s="8"/>
      <c r="C157" s="8"/>
      <c r="D157" s="8"/>
      <c r="E157" s="8"/>
      <c r="F157" s="8"/>
      <c r="G157" s="8"/>
      <c r="H157" s="8"/>
      <c r="I157" s="8"/>
      <c r="J157" s="8"/>
      <c r="K157" s="8"/>
      <c r="L157" s="8"/>
    </row>
    <row r="158" spans="1:12" ht="15">
      <c r="A158" s="8"/>
      <c r="B158" s="8"/>
      <c r="C158" s="8"/>
      <c r="D158" s="8"/>
      <c r="E158" s="8"/>
      <c r="F158" s="8"/>
      <c r="G158" s="8"/>
      <c r="H158" s="8"/>
      <c r="I158" s="8"/>
      <c r="J158" s="8"/>
      <c r="K158" s="8"/>
      <c r="L158" s="8"/>
    </row>
  </sheetData>
  <printOptions/>
  <pageMargins left="0.75" right="0.55" top="0.35" bottom="0.21" header="0.5" footer="0.21"/>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95"/>
  <sheetViews>
    <sheetView workbookViewId="0" topLeftCell="A21">
      <selection activeCell="H12" sqref="H12"/>
    </sheetView>
  </sheetViews>
  <sheetFormatPr defaultColWidth="9.140625" defaultRowHeight="12.75"/>
  <cols>
    <col min="1" max="4" width="9.140625" style="1" customWidth="1"/>
    <col min="5" max="9" width="11.140625" style="1" customWidth="1"/>
    <col min="10" max="10" width="9.8515625" style="1" customWidth="1"/>
    <col min="11" max="16384" width="9.140625" style="1" customWidth="1"/>
  </cols>
  <sheetData>
    <row r="1" ht="12.75">
      <c r="A1" s="4" t="str">
        <f>+'Income Stat'!A1</f>
        <v>GADANG HOLDINGS BERHAD (278114-K)</v>
      </c>
    </row>
    <row r="2" ht="12.75">
      <c r="A2" s="4" t="str">
        <f>+'Income Stat'!A2</f>
        <v>UNAUDITED 2ND QUARTER REPORT  ON CONSOLIDATED RESULTS</v>
      </c>
    </row>
    <row r="3" ht="12.75">
      <c r="A3" s="4" t="str">
        <f>+'Income Stat'!A3</f>
        <v>FOR THE FINANCIAL QUARTER ENDED 30 NOVEMBER 2002</v>
      </c>
    </row>
    <row r="5" ht="12.75">
      <c r="A5" s="4" t="s">
        <v>182</v>
      </c>
    </row>
    <row r="6" ht="12.75">
      <c r="A6" s="4"/>
    </row>
    <row r="7" spans="5:10" ht="14.25">
      <c r="E7" s="3"/>
      <c r="F7" s="65" t="s">
        <v>11</v>
      </c>
      <c r="G7" s="65" t="s">
        <v>11</v>
      </c>
      <c r="H7" s="3" t="s">
        <v>4</v>
      </c>
      <c r="I7" s="3"/>
      <c r="J7" s="2"/>
    </row>
    <row r="8" spans="1:11" ht="15">
      <c r="A8" s="8"/>
      <c r="B8" s="8"/>
      <c r="C8" s="8"/>
      <c r="D8" s="8"/>
      <c r="E8" s="65" t="s">
        <v>129</v>
      </c>
      <c r="F8" s="65" t="s">
        <v>131</v>
      </c>
      <c r="G8" s="65" t="s">
        <v>131</v>
      </c>
      <c r="H8" s="65" t="s">
        <v>134</v>
      </c>
      <c r="I8" s="65"/>
      <c r="J8" s="6"/>
      <c r="K8" s="8"/>
    </row>
    <row r="9" spans="1:11" ht="15">
      <c r="A9" s="8"/>
      <c r="B9" s="8"/>
      <c r="C9" s="8"/>
      <c r="D9" s="8"/>
      <c r="E9" s="65" t="s">
        <v>130</v>
      </c>
      <c r="F9" s="65" t="s">
        <v>132</v>
      </c>
      <c r="G9" s="65" t="s">
        <v>133</v>
      </c>
      <c r="H9" s="65" t="s">
        <v>135</v>
      </c>
      <c r="I9" s="65" t="s">
        <v>136</v>
      </c>
      <c r="J9" s="6"/>
      <c r="K9" s="8"/>
    </row>
    <row r="10" spans="1:11" ht="15">
      <c r="A10" s="8"/>
      <c r="B10" s="8"/>
      <c r="C10" s="8"/>
      <c r="D10" s="8"/>
      <c r="E10" s="65" t="s">
        <v>3</v>
      </c>
      <c r="F10" s="65" t="s">
        <v>3</v>
      </c>
      <c r="G10" s="65" t="s">
        <v>3</v>
      </c>
      <c r="H10" s="65" t="s">
        <v>3</v>
      </c>
      <c r="I10" s="65" t="s">
        <v>3</v>
      </c>
      <c r="J10" s="6"/>
      <c r="K10" s="8"/>
    </row>
    <row r="11" spans="1:11" ht="15">
      <c r="A11" s="53" t="s">
        <v>124</v>
      </c>
      <c r="B11" s="8"/>
      <c r="C11" s="8"/>
      <c r="D11" s="8"/>
      <c r="E11" s="8"/>
      <c r="F11" s="8"/>
      <c r="G11" s="8"/>
      <c r="H11" s="8"/>
      <c r="I11" s="8"/>
      <c r="J11" s="8"/>
      <c r="K11" s="8"/>
    </row>
    <row r="12" spans="1:11" ht="15">
      <c r="A12" s="70" t="s">
        <v>125</v>
      </c>
      <c r="B12" s="8"/>
      <c r="C12" s="8"/>
      <c r="D12" s="8"/>
      <c r="E12" s="8"/>
      <c r="F12" s="8"/>
      <c r="G12" s="8"/>
      <c r="H12" s="8"/>
      <c r="I12" s="8"/>
      <c r="J12" s="8"/>
      <c r="K12" s="8"/>
    </row>
    <row r="13" spans="1:11" ht="15">
      <c r="A13" s="8"/>
      <c r="B13" s="8"/>
      <c r="C13" s="8"/>
      <c r="D13" s="8"/>
      <c r="E13" s="8"/>
      <c r="F13" s="8"/>
      <c r="G13" s="8"/>
      <c r="H13" s="8"/>
      <c r="I13" s="8"/>
      <c r="J13" s="8"/>
      <c r="K13" s="8"/>
    </row>
    <row r="14" spans="1:11" ht="15">
      <c r="A14" s="8" t="s">
        <v>126</v>
      </c>
      <c r="B14" s="8"/>
      <c r="C14" s="8"/>
      <c r="D14" s="8"/>
      <c r="E14" s="10">
        <v>19900</v>
      </c>
      <c r="F14" s="10">
        <f>1347-9089+592+70</f>
        <v>-7080</v>
      </c>
      <c r="G14" s="10">
        <v>4269</v>
      </c>
      <c r="H14" s="10">
        <v>11780</v>
      </c>
      <c r="I14" s="10">
        <f>SUM(E14:H14)</f>
        <v>28869</v>
      </c>
      <c r="J14" s="8"/>
      <c r="K14" s="8"/>
    </row>
    <row r="15" spans="1:11" ht="15">
      <c r="A15" s="8"/>
      <c r="B15" s="8"/>
      <c r="C15" s="8"/>
      <c r="D15" s="8"/>
      <c r="E15" s="10"/>
      <c r="F15" s="10"/>
      <c r="G15" s="10"/>
      <c r="H15" s="10"/>
      <c r="I15" s="10"/>
      <c r="J15" s="8"/>
      <c r="K15" s="8"/>
    </row>
    <row r="16" spans="1:11" ht="15">
      <c r="A16" s="8" t="s">
        <v>127</v>
      </c>
      <c r="B16" s="8"/>
      <c r="C16" s="8"/>
      <c r="D16" s="8"/>
      <c r="E16" s="10">
        <v>29850</v>
      </c>
      <c r="F16" s="10">
        <f>-592-77</f>
        <v>-669</v>
      </c>
      <c r="G16" s="10">
        <v>0</v>
      </c>
      <c r="H16" s="10">
        <v>-2585</v>
      </c>
      <c r="I16" s="10">
        <f>SUM(E16:H16)</f>
        <v>26596</v>
      </c>
      <c r="J16" s="8"/>
      <c r="K16" s="8"/>
    </row>
    <row r="17" spans="1:11" ht="15">
      <c r="A17" s="8"/>
      <c r="B17" s="8"/>
      <c r="C17" s="8"/>
      <c r="D17" s="8"/>
      <c r="E17" s="10"/>
      <c r="F17" s="10"/>
      <c r="G17" s="10"/>
      <c r="H17" s="10"/>
      <c r="I17" s="10"/>
      <c r="J17" s="8"/>
      <c r="K17" s="8"/>
    </row>
    <row r="18" spans="1:11" ht="15.75" thickBot="1">
      <c r="A18" s="8" t="s">
        <v>128</v>
      </c>
      <c r="B18" s="8"/>
      <c r="C18" s="8"/>
      <c r="D18" s="8"/>
      <c r="E18" s="30">
        <f>SUM(E14:E17)</f>
        <v>49750</v>
      </c>
      <c r="F18" s="30">
        <f>SUM(F14:F17)</f>
        <v>-7749</v>
      </c>
      <c r="G18" s="30">
        <f>SUM(G14:G17)</f>
        <v>4269</v>
      </c>
      <c r="H18" s="30">
        <f>SUM(H14:H17)</f>
        <v>9195</v>
      </c>
      <c r="I18" s="30">
        <f>SUM(I14:I17)</f>
        <v>55465</v>
      </c>
      <c r="J18" s="8"/>
      <c r="K18" s="8"/>
    </row>
    <row r="19" spans="1:11" ht="15.75" thickTop="1">
      <c r="A19" s="8"/>
      <c r="B19" s="8"/>
      <c r="C19" s="8"/>
      <c r="D19" s="8"/>
      <c r="E19" s="8"/>
      <c r="F19" s="8"/>
      <c r="G19" s="8"/>
      <c r="H19" s="8"/>
      <c r="I19" s="80">
        <f>+I18-'BS'!J44</f>
        <v>0</v>
      </c>
      <c r="J19" s="8"/>
      <c r="K19" s="8"/>
    </row>
    <row r="20" spans="1:11" ht="15">
      <c r="A20" s="8"/>
      <c r="B20" s="8"/>
      <c r="C20" s="8"/>
      <c r="D20" s="8"/>
      <c r="E20" s="8"/>
      <c r="F20" s="80" t="s">
        <v>4</v>
      </c>
      <c r="G20" s="8"/>
      <c r="H20" s="8"/>
      <c r="I20" s="8"/>
      <c r="J20" s="8"/>
      <c r="K20" s="8"/>
    </row>
    <row r="21" spans="1:11" ht="15">
      <c r="A21" s="8"/>
      <c r="B21" s="8"/>
      <c r="C21" s="8"/>
      <c r="D21" s="8"/>
      <c r="E21" s="8"/>
      <c r="F21" s="8"/>
      <c r="G21" s="8"/>
      <c r="H21" s="8"/>
      <c r="I21" s="8"/>
      <c r="J21" s="8"/>
      <c r="K21" s="8"/>
    </row>
    <row r="22" spans="1:11" ht="15">
      <c r="A22" s="8" t="s">
        <v>138</v>
      </c>
      <c r="B22" s="8"/>
      <c r="C22" s="8"/>
      <c r="D22" s="8"/>
      <c r="E22" s="8"/>
      <c r="F22" s="8"/>
      <c r="G22" s="10"/>
      <c r="H22" s="8"/>
      <c r="I22" s="8"/>
      <c r="J22" s="8"/>
      <c r="K22" s="8"/>
    </row>
    <row r="23" spans="1:11" ht="15">
      <c r="A23" s="8" t="s">
        <v>139</v>
      </c>
      <c r="B23" s="8"/>
      <c r="C23" s="8"/>
      <c r="D23" s="8"/>
      <c r="E23" s="8"/>
      <c r="F23" s="8"/>
      <c r="G23" s="10"/>
      <c r="H23" s="8"/>
      <c r="I23" s="8"/>
      <c r="J23" s="8"/>
      <c r="K23" s="8"/>
    </row>
    <row r="24" spans="1:11" ht="15">
      <c r="A24" s="8"/>
      <c r="B24" s="8"/>
      <c r="C24" s="8"/>
      <c r="D24" s="8"/>
      <c r="E24" s="8"/>
      <c r="F24" s="8"/>
      <c r="G24" s="8"/>
      <c r="H24" s="8"/>
      <c r="I24" s="8"/>
      <c r="J24" s="8"/>
      <c r="K24" s="8"/>
    </row>
    <row r="25" spans="1:11" ht="15">
      <c r="A25" s="53" t="s">
        <v>137</v>
      </c>
      <c r="B25" s="8"/>
      <c r="C25" s="8"/>
      <c r="D25" s="8"/>
      <c r="E25" s="8"/>
      <c r="F25" s="8"/>
      <c r="G25" s="10"/>
      <c r="H25" s="8"/>
      <c r="I25" s="8"/>
      <c r="J25" s="8"/>
      <c r="K25" s="8"/>
    </row>
    <row r="26" spans="1:11" ht="15">
      <c r="A26" s="53" t="s">
        <v>117</v>
      </c>
      <c r="B26" s="8"/>
      <c r="C26" s="8"/>
      <c r="D26" s="8"/>
      <c r="E26" s="8"/>
      <c r="F26" s="8"/>
      <c r="G26" s="10"/>
      <c r="H26" s="8"/>
      <c r="I26" s="8"/>
      <c r="J26" s="8"/>
      <c r="K26" s="8"/>
    </row>
    <row r="27" spans="1:11" ht="15">
      <c r="A27" s="8"/>
      <c r="B27" s="8"/>
      <c r="C27" s="8"/>
      <c r="D27" s="8"/>
      <c r="E27" s="8"/>
      <c r="F27" s="8"/>
      <c r="G27" s="8"/>
      <c r="H27" s="8"/>
      <c r="I27" s="8"/>
      <c r="J27" s="8"/>
      <c r="K27" s="8"/>
    </row>
    <row r="28" spans="1:11" ht="15">
      <c r="A28" s="8"/>
      <c r="B28" s="8"/>
      <c r="C28" s="8"/>
      <c r="D28" s="8"/>
      <c r="E28" s="8"/>
      <c r="F28" s="8"/>
      <c r="G28" s="8"/>
      <c r="H28" s="8"/>
      <c r="I28" s="8"/>
      <c r="J28" s="8"/>
      <c r="K28" s="8"/>
    </row>
    <row r="29" spans="1:11" ht="15">
      <c r="A29" s="8"/>
      <c r="B29" s="8"/>
      <c r="C29" s="8"/>
      <c r="D29" s="8"/>
      <c r="E29" s="8"/>
      <c r="F29" s="8"/>
      <c r="G29" s="8"/>
      <c r="H29" s="8"/>
      <c r="I29" s="8"/>
      <c r="J29" s="8"/>
      <c r="K29" s="8"/>
    </row>
    <row r="30" spans="1:11" ht="15">
      <c r="A30" s="8"/>
      <c r="B30" s="8"/>
      <c r="C30" s="8"/>
      <c r="D30" s="8"/>
      <c r="E30" s="8"/>
      <c r="F30" s="8"/>
      <c r="G30" s="8"/>
      <c r="H30" s="8"/>
      <c r="I30" s="8"/>
      <c r="J30" s="8"/>
      <c r="K30" s="8"/>
    </row>
    <row r="31" spans="1:11" ht="15">
      <c r="A31" s="8"/>
      <c r="B31" s="8"/>
      <c r="C31" s="8"/>
      <c r="D31" s="8"/>
      <c r="E31" s="8"/>
      <c r="F31" s="8"/>
      <c r="G31" s="8"/>
      <c r="H31" s="8"/>
      <c r="I31" s="8"/>
      <c r="J31" s="8"/>
      <c r="K31" s="8"/>
    </row>
    <row r="32" spans="1:11" ht="15">
      <c r="A32" s="8"/>
      <c r="B32" s="8"/>
      <c r="C32" s="8"/>
      <c r="D32" s="8"/>
      <c r="E32" s="8"/>
      <c r="F32" s="8"/>
      <c r="G32" s="8"/>
      <c r="H32" s="8"/>
      <c r="I32" s="8"/>
      <c r="J32" s="8"/>
      <c r="K32" s="8"/>
    </row>
    <row r="33" spans="1:11" ht="15">
      <c r="A33" s="8"/>
      <c r="B33" s="8"/>
      <c r="C33" s="8"/>
      <c r="D33" s="8"/>
      <c r="E33" s="8"/>
      <c r="F33" s="8"/>
      <c r="G33" s="8"/>
      <c r="H33" s="8"/>
      <c r="I33" s="8"/>
      <c r="J33" s="8"/>
      <c r="K33" s="8"/>
    </row>
    <row r="34" spans="1:11" ht="15">
      <c r="A34" s="8"/>
      <c r="B34" s="8"/>
      <c r="C34" s="8"/>
      <c r="D34" s="8"/>
      <c r="E34" s="8"/>
      <c r="F34" s="8"/>
      <c r="G34" s="8"/>
      <c r="H34" s="8"/>
      <c r="I34" s="8"/>
      <c r="J34" s="8"/>
      <c r="K34" s="8"/>
    </row>
    <row r="35" spans="1:11" ht="15">
      <c r="A35" s="8"/>
      <c r="B35" s="8"/>
      <c r="C35" s="8"/>
      <c r="D35" s="8"/>
      <c r="E35" s="8"/>
      <c r="F35" s="8"/>
      <c r="G35" s="8"/>
      <c r="H35" s="8"/>
      <c r="I35" s="8"/>
      <c r="J35" s="8"/>
      <c r="K35" s="8"/>
    </row>
    <row r="36" spans="1:11" ht="15">
      <c r="A36" s="8"/>
      <c r="B36" s="8"/>
      <c r="C36" s="8"/>
      <c r="D36" s="8"/>
      <c r="E36" s="8"/>
      <c r="F36" s="8"/>
      <c r="G36" s="8"/>
      <c r="H36" s="8"/>
      <c r="I36" s="8"/>
      <c r="J36" s="8"/>
      <c r="K36" s="8"/>
    </row>
    <row r="37" spans="1:11" ht="15">
      <c r="A37" s="8"/>
      <c r="B37" s="8"/>
      <c r="C37" s="8"/>
      <c r="D37" s="8"/>
      <c r="E37" s="8"/>
      <c r="F37" s="8"/>
      <c r="G37" s="8"/>
      <c r="H37" s="8"/>
      <c r="I37" s="8"/>
      <c r="J37" s="8"/>
      <c r="K37" s="8"/>
    </row>
    <row r="38" spans="1:11" ht="15">
      <c r="A38" s="8"/>
      <c r="B38" s="8"/>
      <c r="C38" s="8"/>
      <c r="D38" s="8"/>
      <c r="E38" s="8"/>
      <c r="F38" s="8"/>
      <c r="G38" s="8"/>
      <c r="H38" s="8"/>
      <c r="I38" s="8"/>
      <c r="J38" s="8"/>
      <c r="K38" s="8"/>
    </row>
    <row r="39" spans="1:11" ht="15">
      <c r="A39" s="8"/>
      <c r="B39" s="8"/>
      <c r="C39" s="8"/>
      <c r="D39" s="8"/>
      <c r="E39" s="8"/>
      <c r="F39" s="8"/>
      <c r="G39" s="8"/>
      <c r="H39" s="8"/>
      <c r="I39" s="8"/>
      <c r="J39" s="8"/>
      <c r="K39" s="8"/>
    </row>
    <row r="40" spans="1:11" ht="15">
      <c r="A40" s="8"/>
      <c r="B40" s="8"/>
      <c r="C40" s="8"/>
      <c r="D40" s="8"/>
      <c r="E40" s="8"/>
      <c r="F40" s="8"/>
      <c r="G40" s="8"/>
      <c r="H40" s="8"/>
      <c r="I40" s="8"/>
      <c r="J40" s="8"/>
      <c r="K40" s="8"/>
    </row>
    <row r="41" spans="1:11" ht="15">
      <c r="A41" s="8"/>
      <c r="B41" s="8"/>
      <c r="C41" s="8"/>
      <c r="D41" s="8"/>
      <c r="E41" s="8"/>
      <c r="F41" s="8"/>
      <c r="G41" s="8"/>
      <c r="H41" s="8"/>
      <c r="I41" s="8"/>
      <c r="J41" s="8"/>
      <c r="K41" s="8"/>
    </row>
    <row r="42" spans="1:11" ht="15">
      <c r="A42" s="8"/>
      <c r="B42" s="8"/>
      <c r="C42" s="8"/>
      <c r="D42" s="8"/>
      <c r="E42" s="8"/>
      <c r="F42" s="8"/>
      <c r="G42" s="8"/>
      <c r="H42" s="8"/>
      <c r="I42" s="8"/>
      <c r="J42" s="8"/>
      <c r="K42" s="8"/>
    </row>
    <row r="43" spans="1:11" ht="15">
      <c r="A43" s="8"/>
      <c r="B43" s="8"/>
      <c r="C43" s="8"/>
      <c r="D43" s="8"/>
      <c r="E43" s="8"/>
      <c r="F43" s="8"/>
      <c r="G43" s="8"/>
      <c r="H43" s="8"/>
      <c r="I43" s="8"/>
      <c r="J43" s="8"/>
      <c r="K43" s="8"/>
    </row>
    <row r="44" spans="1:11" ht="15">
      <c r="A44" s="8"/>
      <c r="B44" s="8"/>
      <c r="C44" s="8"/>
      <c r="D44" s="8"/>
      <c r="E44" s="8"/>
      <c r="F44" s="8"/>
      <c r="G44" s="8"/>
      <c r="H44" s="8"/>
      <c r="I44" s="8"/>
      <c r="J44" s="8"/>
      <c r="K44" s="8"/>
    </row>
    <row r="45" spans="1:11" ht="15">
      <c r="A45" s="8"/>
      <c r="B45" s="8"/>
      <c r="C45" s="8"/>
      <c r="D45" s="8"/>
      <c r="E45" s="8"/>
      <c r="F45" s="8"/>
      <c r="G45" s="8"/>
      <c r="H45" s="8"/>
      <c r="I45" s="8"/>
      <c r="J45" s="8"/>
      <c r="K45" s="8"/>
    </row>
    <row r="46" spans="1:11" ht="15">
      <c r="A46" s="8"/>
      <c r="B46" s="8"/>
      <c r="C46" s="8"/>
      <c r="D46" s="8"/>
      <c r="E46" s="8"/>
      <c r="F46" s="8"/>
      <c r="G46" s="8"/>
      <c r="H46" s="8"/>
      <c r="I46" s="8"/>
      <c r="J46" s="8"/>
      <c r="K46" s="8"/>
    </row>
    <row r="47" spans="1:11" ht="15">
      <c r="A47" s="8"/>
      <c r="B47" s="8"/>
      <c r="C47" s="8"/>
      <c r="D47" s="8"/>
      <c r="E47" s="8"/>
      <c r="F47" s="8"/>
      <c r="G47" s="8"/>
      <c r="H47" s="8"/>
      <c r="I47" s="8"/>
      <c r="J47" s="8"/>
      <c r="K47" s="8"/>
    </row>
    <row r="48" spans="1:11" ht="15">
      <c r="A48" s="8"/>
      <c r="B48" s="8"/>
      <c r="C48" s="8"/>
      <c r="D48" s="8"/>
      <c r="E48" s="8"/>
      <c r="F48" s="8"/>
      <c r="G48" s="8"/>
      <c r="H48" s="8"/>
      <c r="I48" s="8"/>
      <c r="J48" s="8"/>
      <c r="K48" s="8"/>
    </row>
    <row r="49" spans="1:11" ht="15">
      <c r="A49" s="8"/>
      <c r="B49" s="8"/>
      <c r="C49" s="8"/>
      <c r="D49" s="8"/>
      <c r="E49" s="8"/>
      <c r="F49" s="8"/>
      <c r="G49" s="8"/>
      <c r="H49" s="8"/>
      <c r="I49" s="8"/>
      <c r="J49" s="8"/>
      <c r="K49" s="8"/>
    </row>
    <row r="50" spans="1:11" ht="15">
      <c r="A50" s="8"/>
      <c r="B50" s="8"/>
      <c r="C50" s="8"/>
      <c r="D50" s="8"/>
      <c r="E50" s="8"/>
      <c r="F50" s="8"/>
      <c r="G50" s="8"/>
      <c r="H50" s="8"/>
      <c r="I50" s="8"/>
      <c r="J50" s="8"/>
      <c r="K50" s="8"/>
    </row>
    <row r="51" spans="1:11" ht="15">
      <c r="A51" s="8"/>
      <c r="B51" s="8"/>
      <c r="C51" s="8"/>
      <c r="D51" s="8"/>
      <c r="E51" s="8"/>
      <c r="F51" s="8"/>
      <c r="G51" s="8"/>
      <c r="H51" s="8"/>
      <c r="I51" s="8"/>
      <c r="J51" s="8"/>
      <c r="K51" s="8"/>
    </row>
    <row r="52" spans="1:11" ht="15">
      <c r="A52" s="8"/>
      <c r="B52" s="8"/>
      <c r="C52" s="8"/>
      <c r="D52" s="8"/>
      <c r="E52" s="8"/>
      <c r="F52" s="8"/>
      <c r="G52" s="8"/>
      <c r="H52" s="8"/>
      <c r="I52" s="8"/>
      <c r="J52" s="8"/>
      <c r="K52" s="8"/>
    </row>
    <row r="53" spans="1:11" ht="15">
      <c r="A53" s="8"/>
      <c r="B53" s="8"/>
      <c r="C53" s="8"/>
      <c r="D53" s="8"/>
      <c r="E53" s="8"/>
      <c r="F53" s="8"/>
      <c r="G53" s="8"/>
      <c r="H53" s="8"/>
      <c r="I53" s="8"/>
      <c r="J53" s="8"/>
      <c r="K53" s="8"/>
    </row>
    <row r="54" spans="1:11" ht="15">
      <c r="A54" s="8"/>
      <c r="B54" s="8"/>
      <c r="C54" s="8"/>
      <c r="D54" s="8"/>
      <c r="E54" s="8"/>
      <c r="F54" s="8"/>
      <c r="G54" s="8"/>
      <c r="H54" s="8"/>
      <c r="I54" s="8"/>
      <c r="J54" s="8"/>
      <c r="K54" s="8"/>
    </row>
    <row r="55" spans="1:11" ht="15">
      <c r="A55" s="8"/>
      <c r="B55" s="8"/>
      <c r="C55" s="8"/>
      <c r="D55" s="8"/>
      <c r="E55" s="8"/>
      <c r="F55" s="8"/>
      <c r="G55" s="8"/>
      <c r="H55" s="8"/>
      <c r="I55" s="8"/>
      <c r="J55" s="8"/>
      <c r="K55" s="8"/>
    </row>
    <row r="56" spans="1:11" ht="15">
      <c r="A56" s="8"/>
      <c r="B56" s="8"/>
      <c r="C56" s="8"/>
      <c r="D56" s="8"/>
      <c r="E56" s="8"/>
      <c r="F56" s="8"/>
      <c r="G56" s="8"/>
      <c r="H56" s="8"/>
      <c r="I56" s="8"/>
      <c r="J56" s="8"/>
      <c r="K56" s="8"/>
    </row>
    <row r="57" spans="1:11" ht="15">
      <c r="A57" s="8"/>
      <c r="B57" s="8"/>
      <c r="C57" s="8"/>
      <c r="D57" s="8"/>
      <c r="E57" s="8"/>
      <c r="F57" s="8"/>
      <c r="G57" s="8"/>
      <c r="H57" s="8"/>
      <c r="I57" s="8"/>
      <c r="J57" s="8"/>
      <c r="K57" s="8"/>
    </row>
    <row r="58" spans="1:11" ht="15">
      <c r="A58" s="8"/>
      <c r="B58" s="8"/>
      <c r="C58" s="8"/>
      <c r="D58" s="8"/>
      <c r="E58" s="8"/>
      <c r="F58" s="8"/>
      <c r="G58" s="8"/>
      <c r="H58" s="8"/>
      <c r="I58" s="8"/>
      <c r="J58" s="8"/>
      <c r="K58" s="8"/>
    </row>
    <row r="59" spans="1:11" ht="15">
      <c r="A59" s="8"/>
      <c r="B59" s="8"/>
      <c r="C59" s="8"/>
      <c r="D59" s="8"/>
      <c r="E59" s="8"/>
      <c r="F59" s="8"/>
      <c r="G59" s="8"/>
      <c r="H59" s="8"/>
      <c r="I59" s="8"/>
      <c r="J59" s="8"/>
      <c r="K59" s="8"/>
    </row>
    <row r="60" spans="1:11" ht="15">
      <c r="A60" s="8"/>
      <c r="B60" s="8"/>
      <c r="C60" s="8"/>
      <c r="D60" s="8"/>
      <c r="E60" s="8"/>
      <c r="F60" s="8"/>
      <c r="G60" s="8"/>
      <c r="H60" s="8"/>
      <c r="I60" s="8"/>
      <c r="J60" s="8"/>
      <c r="K60" s="8"/>
    </row>
    <row r="61" spans="1:11" ht="15">
      <c r="A61" s="8"/>
      <c r="B61" s="8"/>
      <c r="C61" s="8"/>
      <c r="D61" s="8"/>
      <c r="E61" s="8"/>
      <c r="F61" s="8"/>
      <c r="G61" s="8"/>
      <c r="H61" s="8"/>
      <c r="I61" s="8"/>
      <c r="J61" s="8"/>
      <c r="K61" s="8"/>
    </row>
    <row r="62" spans="1:11" ht="15">
      <c r="A62" s="8"/>
      <c r="B62" s="8"/>
      <c r="C62" s="8"/>
      <c r="D62" s="8"/>
      <c r="E62" s="8"/>
      <c r="F62" s="8"/>
      <c r="G62" s="8"/>
      <c r="H62" s="8"/>
      <c r="I62" s="8"/>
      <c r="J62" s="8"/>
      <c r="K62" s="8"/>
    </row>
    <row r="63" spans="1:11" ht="15">
      <c r="A63" s="8"/>
      <c r="B63" s="8"/>
      <c r="C63" s="8"/>
      <c r="D63" s="8"/>
      <c r="E63" s="8"/>
      <c r="F63" s="8"/>
      <c r="G63" s="8"/>
      <c r="H63" s="8"/>
      <c r="I63" s="8"/>
      <c r="J63" s="8"/>
      <c r="K63" s="8"/>
    </row>
    <row r="64" spans="1:11" ht="15">
      <c r="A64" s="8"/>
      <c r="B64" s="8"/>
      <c r="C64" s="8"/>
      <c r="D64" s="8"/>
      <c r="E64" s="8"/>
      <c r="F64" s="8"/>
      <c r="G64" s="8"/>
      <c r="H64" s="8"/>
      <c r="I64" s="8"/>
      <c r="J64" s="8"/>
      <c r="K64" s="8"/>
    </row>
    <row r="65" spans="1:11" ht="15">
      <c r="A65" s="8"/>
      <c r="B65" s="8"/>
      <c r="C65" s="8"/>
      <c r="D65" s="8"/>
      <c r="E65" s="8"/>
      <c r="F65" s="8"/>
      <c r="G65" s="8"/>
      <c r="H65" s="8"/>
      <c r="I65" s="8"/>
      <c r="J65" s="8"/>
      <c r="K65" s="8"/>
    </row>
    <row r="66" spans="1:11" ht="15">
      <c r="A66" s="8"/>
      <c r="B66" s="8"/>
      <c r="C66" s="8"/>
      <c r="D66" s="8"/>
      <c r="E66" s="8"/>
      <c r="F66" s="8"/>
      <c r="G66" s="8"/>
      <c r="H66" s="8"/>
      <c r="I66" s="8"/>
      <c r="J66" s="8"/>
      <c r="K66" s="8"/>
    </row>
    <row r="67" spans="1:11" ht="15">
      <c r="A67" s="8"/>
      <c r="B67" s="8"/>
      <c r="C67" s="8"/>
      <c r="D67" s="8"/>
      <c r="E67" s="8"/>
      <c r="F67" s="8"/>
      <c r="G67" s="8"/>
      <c r="H67" s="8"/>
      <c r="I67" s="8"/>
      <c r="J67" s="8"/>
      <c r="K67" s="8"/>
    </row>
    <row r="68" spans="1:11" ht="15">
      <c r="A68" s="8"/>
      <c r="B68" s="8"/>
      <c r="C68" s="8"/>
      <c r="D68" s="8"/>
      <c r="E68" s="8"/>
      <c r="F68" s="8"/>
      <c r="G68" s="8"/>
      <c r="H68" s="8"/>
      <c r="I68" s="8"/>
      <c r="J68" s="8"/>
      <c r="K68" s="8"/>
    </row>
    <row r="69" spans="1:11" ht="15">
      <c r="A69" s="8"/>
      <c r="B69" s="8"/>
      <c r="C69" s="8"/>
      <c r="D69" s="8"/>
      <c r="E69" s="8"/>
      <c r="F69" s="8"/>
      <c r="G69" s="8"/>
      <c r="H69" s="8"/>
      <c r="I69" s="8"/>
      <c r="J69" s="8"/>
      <c r="K69" s="8"/>
    </row>
    <row r="70" spans="1:11" ht="15">
      <c r="A70" s="8"/>
      <c r="B70" s="8"/>
      <c r="C70" s="8"/>
      <c r="D70" s="8"/>
      <c r="E70" s="8"/>
      <c r="F70" s="8"/>
      <c r="G70" s="8"/>
      <c r="H70" s="8"/>
      <c r="I70" s="8"/>
      <c r="J70" s="8"/>
      <c r="K70" s="8"/>
    </row>
    <row r="71" spans="1:11" ht="15">
      <c r="A71" s="8"/>
      <c r="B71" s="8"/>
      <c r="C71" s="8"/>
      <c r="D71" s="8"/>
      <c r="E71" s="8"/>
      <c r="F71" s="8"/>
      <c r="G71" s="8"/>
      <c r="H71" s="8"/>
      <c r="I71" s="8"/>
      <c r="J71" s="8"/>
      <c r="K71" s="8"/>
    </row>
    <row r="72" spans="1:11" ht="15">
      <c r="A72" s="8"/>
      <c r="B72" s="8"/>
      <c r="C72" s="8"/>
      <c r="D72" s="8"/>
      <c r="E72" s="8"/>
      <c r="F72" s="8"/>
      <c r="G72" s="8"/>
      <c r="H72" s="8"/>
      <c r="I72" s="8"/>
      <c r="J72" s="8"/>
      <c r="K72" s="8"/>
    </row>
    <row r="73" spans="1:11" ht="15">
      <c r="A73" s="8"/>
      <c r="B73" s="8"/>
      <c r="C73" s="8"/>
      <c r="D73" s="8"/>
      <c r="E73" s="8"/>
      <c r="F73" s="8"/>
      <c r="G73" s="8"/>
      <c r="H73" s="8"/>
      <c r="I73" s="8"/>
      <c r="J73" s="8"/>
      <c r="K73" s="8"/>
    </row>
    <row r="74" spans="1:11" ht="15">
      <c r="A74" s="8"/>
      <c r="B74" s="8"/>
      <c r="C74" s="8"/>
      <c r="D74" s="8"/>
      <c r="E74" s="8"/>
      <c r="F74" s="8"/>
      <c r="G74" s="8"/>
      <c r="H74" s="8"/>
      <c r="I74" s="8"/>
      <c r="J74" s="8"/>
      <c r="K74" s="8"/>
    </row>
    <row r="75" spans="1:11" ht="15">
      <c r="A75" s="8"/>
      <c r="B75" s="8"/>
      <c r="C75" s="8"/>
      <c r="D75" s="8"/>
      <c r="E75" s="8"/>
      <c r="F75" s="8"/>
      <c r="G75" s="8"/>
      <c r="H75" s="8"/>
      <c r="I75" s="8"/>
      <c r="J75" s="8"/>
      <c r="K75" s="8"/>
    </row>
    <row r="76" spans="1:11" ht="15">
      <c r="A76" s="8"/>
      <c r="B76" s="8"/>
      <c r="C76" s="8"/>
      <c r="D76" s="8"/>
      <c r="E76" s="8"/>
      <c r="F76" s="8"/>
      <c r="G76" s="8"/>
      <c r="H76" s="8"/>
      <c r="I76" s="8"/>
      <c r="J76" s="8"/>
      <c r="K76" s="8"/>
    </row>
    <row r="77" spans="1:11" ht="15">
      <c r="A77" s="8"/>
      <c r="B77" s="8"/>
      <c r="C77" s="8"/>
      <c r="D77" s="8"/>
      <c r="E77" s="8"/>
      <c r="F77" s="8"/>
      <c r="G77" s="8"/>
      <c r="H77" s="8"/>
      <c r="I77" s="8"/>
      <c r="J77" s="8"/>
      <c r="K77" s="8"/>
    </row>
    <row r="78" spans="1:11" ht="15">
      <c r="A78" s="8"/>
      <c r="B78" s="8"/>
      <c r="C78" s="8"/>
      <c r="D78" s="8"/>
      <c r="E78" s="8"/>
      <c r="F78" s="8"/>
      <c r="G78" s="8"/>
      <c r="H78" s="8"/>
      <c r="I78" s="8"/>
      <c r="J78" s="8"/>
      <c r="K78" s="8"/>
    </row>
    <row r="79" spans="1:11" ht="15">
      <c r="A79" s="8"/>
      <c r="B79" s="8"/>
      <c r="C79" s="8"/>
      <c r="D79" s="8"/>
      <c r="E79" s="8"/>
      <c r="F79" s="8"/>
      <c r="G79" s="8"/>
      <c r="H79" s="8"/>
      <c r="I79" s="8"/>
      <c r="J79" s="8"/>
      <c r="K79" s="8"/>
    </row>
    <row r="80" spans="1:11" ht="15">
      <c r="A80" s="8"/>
      <c r="B80" s="8"/>
      <c r="C80" s="8"/>
      <c r="D80" s="8"/>
      <c r="E80" s="8"/>
      <c r="F80" s="8"/>
      <c r="G80" s="8"/>
      <c r="H80" s="8"/>
      <c r="I80" s="8"/>
      <c r="J80" s="8"/>
      <c r="K80" s="8"/>
    </row>
    <row r="81" spans="1:11" ht="15">
      <c r="A81" s="8"/>
      <c r="B81" s="8"/>
      <c r="C81" s="8"/>
      <c r="D81" s="8"/>
      <c r="E81" s="8"/>
      <c r="F81" s="8"/>
      <c r="G81" s="8"/>
      <c r="H81" s="8"/>
      <c r="I81" s="8"/>
      <c r="J81" s="8"/>
      <c r="K81" s="8"/>
    </row>
    <row r="82" spans="1:11" ht="15">
      <c r="A82" s="8"/>
      <c r="B82" s="8"/>
      <c r="C82" s="8"/>
      <c r="D82" s="8"/>
      <c r="E82" s="8"/>
      <c r="F82" s="8"/>
      <c r="G82" s="8"/>
      <c r="H82" s="8"/>
      <c r="I82" s="8"/>
      <c r="J82" s="8"/>
      <c r="K82" s="8"/>
    </row>
    <row r="83" spans="1:11" ht="15">
      <c r="A83" s="8"/>
      <c r="B83" s="8"/>
      <c r="C83" s="8"/>
      <c r="D83" s="8"/>
      <c r="E83" s="8"/>
      <c r="F83" s="8"/>
      <c r="G83" s="8"/>
      <c r="H83" s="8"/>
      <c r="I83" s="8"/>
      <c r="J83" s="8"/>
      <c r="K83" s="8"/>
    </row>
    <row r="84" spans="1:11" ht="15">
      <c r="A84" s="8"/>
      <c r="B84" s="8"/>
      <c r="C84" s="8"/>
      <c r="D84" s="8"/>
      <c r="E84" s="8"/>
      <c r="F84" s="8"/>
      <c r="G84" s="8"/>
      <c r="H84" s="8"/>
      <c r="I84" s="8"/>
      <c r="J84" s="8"/>
      <c r="K84" s="8"/>
    </row>
    <row r="85" spans="1:11" ht="15">
      <c r="A85" s="8"/>
      <c r="B85" s="8"/>
      <c r="C85" s="8"/>
      <c r="D85" s="8"/>
      <c r="E85" s="8"/>
      <c r="F85" s="8"/>
      <c r="G85" s="8"/>
      <c r="H85" s="8"/>
      <c r="I85" s="8"/>
      <c r="J85" s="8"/>
      <c r="K85" s="8"/>
    </row>
    <row r="86" spans="1:11" ht="15">
      <c r="A86" s="8"/>
      <c r="B86" s="8"/>
      <c r="C86" s="8"/>
      <c r="D86" s="8"/>
      <c r="E86" s="8"/>
      <c r="F86" s="8"/>
      <c r="G86" s="8"/>
      <c r="H86" s="8"/>
      <c r="I86" s="8"/>
      <c r="J86" s="8"/>
      <c r="K86" s="8"/>
    </row>
    <row r="87" spans="1:11" ht="15">
      <c r="A87" s="8"/>
      <c r="B87" s="8"/>
      <c r="C87" s="8"/>
      <c r="D87" s="8"/>
      <c r="E87" s="8"/>
      <c r="F87" s="8"/>
      <c r="G87" s="8"/>
      <c r="H87" s="8"/>
      <c r="I87" s="8"/>
      <c r="J87" s="8"/>
      <c r="K87" s="8"/>
    </row>
    <row r="88" spans="1:11" ht="15">
      <c r="A88" s="8"/>
      <c r="B88" s="8"/>
      <c r="C88" s="8"/>
      <c r="D88" s="8"/>
      <c r="E88" s="8"/>
      <c r="F88" s="8"/>
      <c r="G88" s="8"/>
      <c r="H88" s="8"/>
      <c r="I88" s="8"/>
      <c r="J88" s="8"/>
      <c r="K88" s="8"/>
    </row>
    <row r="89" spans="1:11" ht="15">
      <c r="A89" s="8"/>
      <c r="B89" s="8"/>
      <c r="C89" s="8"/>
      <c r="D89" s="8"/>
      <c r="E89" s="8"/>
      <c r="F89" s="8"/>
      <c r="G89" s="8"/>
      <c r="H89" s="8"/>
      <c r="I89" s="8"/>
      <c r="J89" s="8"/>
      <c r="K89" s="8"/>
    </row>
    <row r="90" spans="1:11" ht="15">
      <c r="A90" s="8"/>
      <c r="B90" s="8"/>
      <c r="C90" s="8"/>
      <c r="D90" s="8"/>
      <c r="E90" s="8"/>
      <c r="F90" s="8"/>
      <c r="G90" s="8"/>
      <c r="H90" s="8"/>
      <c r="I90" s="8"/>
      <c r="J90" s="8"/>
      <c r="K90" s="8"/>
    </row>
    <row r="91" spans="1:11" ht="15">
      <c r="A91" s="8"/>
      <c r="B91" s="8"/>
      <c r="C91" s="8"/>
      <c r="D91" s="8"/>
      <c r="E91" s="8"/>
      <c r="F91" s="8"/>
      <c r="G91" s="8"/>
      <c r="H91" s="8"/>
      <c r="I91" s="8"/>
      <c r="J91" s="8"/>
      <c r="K91" s="8"/>
    </row>
    <row r="92" spans="1:11" ht="15">
      <c r="A92" s="8"/>
      <c r="B92" s="8"/>
      <c r="C92" s="8"/>
      <c r="D92" s="8"/>
      <c r="E92" s="8"/>
      <c r="F92" s="8"/>
      <c r="G92" s="8"/>
      <c r="H92" s="8"/>
      <c r="I92" s="8"/>
      <c r="J92" s="8"/>
      <c r="K92" s="8"/>
    </row>
    <row r="93" spans="1:11" ht="15">
      <c r="A93" s="8"/>
      <c r="B93" s="8"/>
      <c r="C93" s="8"/>
      <c r="D93" s="8"/>
      <c r="E93" s="8"/>
      <c r="F93" s="8"/>
      <c r="G93" s="8"/>
      <c r="H93" s="8"/>
      <c r="I93" s="8"/>
      <c r="J93" s="8"/>
      <c r="K93" s="8"/>
    </row>
    <row r="94" spans="1:11" ht="15">
      <c r="A94" s="8"/>
      <c r="B94" s="8"/>
      <c r="C94" s="8"/>
      <c r="D94" s="8"/>
      <c r="E94" s="8"/>
      <c r="F94" s="8"/>
      <c r="G94" s="8"/>
      <c r="H94" s="8"/>
      <c r="I94" s="8"/>
      <c r="J94" s="8"/>
      <c r="K94" s="8"/>
    </row>
    <row r="95" spans="1:11" ht="15">
      <c r="A95" s="8"/>
      <c r="B95" s="8"/>
      <c r="C95" s="8"/>
      <c r="D95" s="8"/>
      <c r="E95" s="8"/>
      <c r="F95" s="8"/>
      <c r="G95" s="8"/>
      <c r="H95" s="8"/>
      <c r="I95" s="8"/>
      <c r="J95" s="8"/>
      <c r="K95" s="8"/>
    </row>
  </sheetData>
  <printOptions/>
  <pageMargins left="0.75" right="0.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318"/>
  <sheetViews>
    <sheetView tabSelected="1" workbookViewId="0" topLeftCell="A1">
      <selection activeCell="A200" sqref="A200"/>
    </sheetView>
  </sheetViews>
  <sheetFormatPr defaultColWidth="9.140625" defaultRowHeight="12.75"/>
  <cols>
    <col min="1" max="1" width="3.140625" style="8" customWidth="1"/>
    <col min="2" max="3" width="9.140625" style="8" customWidth="1"/>
    <col min="4" max="4" width="9.8515625" style="8" customWidth="1"/>
    <col min="5" max="5" width="10.140625" style="8" bestFit="1" customWidth="1"/>
    <col min="6" max="6" width="11.140625" style="8" bestFit="1" customWidth="1"/>
    <col min="7" max="8" width="12.00390625" style="8" customWidth="1"/>
    <col min="9" max="9" width="11.140625" style="8" customWidth="1"/>
    <col min="10" max="16384" width="9.140625" style="8" customWidth="1"/>
  </cols>
  <sheetData>
    <row r="1" ht="15">
      <c r="A1" s="53" t="str">
        <f>'BS'!A1</f>
        <v>GADANG HOLDINGS BERHAD (278114-K)</v>
      </c>
    </row>
    <row r="2" ht="15">
      <c r="A2" s="53" t="str">
        <f>'BS'!A2</f>
        <v>UNAUDITED 2ND QUARTER REPORT  ON CONSOLIDATED RESULTS</v>
      </c>
    </row>
    <row r="3" ht="15">
      <c r="A3" s="53" t="str">
        <f>'BS'!A3</f>
        <v>FOR THE FINANCIAL QUARTER ENDED 30 NOVEMBER 2002</v>
      </c>
    </row>
    <row r="5" ht="15">
      <c r="A5" s="54" t="s">
        <v>27</v>
      </c>
    </row>
    <row r="6" ht="15">
      <c r="A6" s="54"/>
    </row>
    <row r="7" spans="1:2" ht="15">
      <c r="A7" s="8" t="s">
        <v>4</v>
      </c>
      <c r="B7" s="8" t="s">
        <v>4</v>
      </c>
    </row>
    <row r="9" ht="15">
      <c r="A9" s="53" t="s">
        <v>4</v>
      </c>
    </row>
    <row r="10" ht="15">
      <c r="A10" s="53"/>
    </row>
    <row r="11" ht="15">
      <c r="A11" s="53"/>
    </row>
    <row r="12" ht="15">
      <c r="A12" s="53"/>
    </row>
    <row r="13" ht="15">
      <c r="A13" s="53"/>
    </row>
    <row r="14" ht="15">
      <c r="A14" s="53" t="s">
        <v>4</v>
      </c>
    </row>
    <row r="15" ht="15">
      <c r="A15" s="53"/>
    </row>
    <row r="16" ht="15">
      <c r="A16" s="53"/>
    </row>
    <row r="17" ht="15">
      <c r="A17" s="53"/>
    </row>
    <row r="18" ht="15">
      <c r="A18" s="53" t="s">
        <v>4</v>
      </c>
    </row>
    <row r="19" ht="15">
      <c r="A19" s="53"/>
    </row>
    <row r="20" ht="15">
      <c r="A20" s="53"/>
    </row>
    <row r="21" ht="15">
      <c r="A21" s="53"/>
    </row>
    <row r="22" ht="15">
      <c r="A22" s="53"/>
    </row>
    <row r="23" ht="15">
      <c r="A23" s="53"/>
    </row>
    <row r="24" ht="15">
      <c r="A24" s="53"/>
    </row>
    <row r="25" ht="15">
      <c r="A25" s="53"/>
    </row>
    <row r="26" ht="15">
      <c r="A26" s="53"/>
    </row>
    <row r="27" ht="15">
      <c r="A27" s="53"/>
    </row>
    <row r="28" ht="15">
      <c r="A28" s="53"/>
    </row>
    <row r="29" ht="15">
      <c r="A29" s="53"/>
    </row>
    <row r="30" ht="15">
      <c r="A30" s="53"/>
    </row>
    <row r="31" ht="15">
      <c r="A31" s="53"/>
    </row>
    <row r="32" ht="15">
      <c r="A32" s="53"/>
    </row>
    <row r="33" ht="15">
      <c r="A33" s="53"/>
    </row>
    <row r="34" ht="15">
      <c r="A34" s="53"/>
    </row>
    <row r="35" ht="15">
      <c r="A35" s="53"/>
    </row>
    <row r="36" ht="15">
      <c r="A36" s="53"/>
    </row>
    <row r="37" ht="15">
      <c r="A37" s="53"/>
    </row>
    <row r="38" ht="15">
      <c r="A38" s="53"/>
    </row>
    <row r="39" ht="15">
      <c r="A39" s="53"/>
    </row>
    <row r="40" ht="15">
      <c r="A40" s="53"/>
    </row>
    <row r="41" ht="15">
      <c r="A41" s="53"/>
    </row>
    <row r="42" ht="15">
      <c r="A42" s="53"/>
    </row>
    <row r="43" ht="15">
      <c r="A43" s="53"/>
    </row>
    <row r="44" ht="15">
      <c r="A44" s="53"/>
    </row>
    <row r="45" ht="15">
      <c r="A45" s="53"/>
    </row>
    <row r="46" ht="15">
      <c r="A46" s="53"/>
    </row>
    <row r="47" spans="1:2" ht="15">
      <c r="A47" s="53"/>
      <c r="B47" s="53" t="s">
        <v>140</v>
      </c>
    </row>
    <row r="48" spans="1:7" ht="15">
      <c r="A48" s="53"/>
      <c r="B48" s="8" t="s">
        <v>32</v>
      </c>
      <c r="F48" s="8" t="s">
        <v>4</v>
      </c>
      <c r="G48" s="73" t="s">
        <v>41</v>
      </c>
    </row>
    <row r="49" spans="1:7" ht="15">
      <c r="A49" s="53"/>
      <c r="B49" s="8" t="s">
        <v>33</v>
      </c>
      <c r="E49" s="8" t="s">
        <v>4</v>
      </c>
      <c r="F49" s="6" t="s">
        <v>17</v>
      </c>
      <c r="G49" s="72" t="s">
        <v>40</v>
      </c>
    </row>
    <row r="50" spans="1:7" ht="15">
      <c r="A50" s="53"/>
      <c r="B50" s="8" t="s">
        <v>34</v>
      </c>
      <c r="E50" s="8" t="s">
        <v>4</v>
      </c>
      <c r="F50" s="73" t="s">
        <v>3</v>
      </c>
      <c r="G50" s="73" t="s">
        <v>3</v>
      </c>
    </row>
    <row r="51" ht="15">
      <c r="A51" s="53"/>
    </row>
    <row r="52" spans="1:7" ht="15">
      <c r="A52" s="53"/>
      <c r="B52" s="8" t="s">
        <v>35</v>
      </c>
      <c r="F52" s="10" t="s">
        <v>4</v>
      </c>
      <c r="G52" s="10" t="s">
        <v>4</v>
      </c>
    </row>
    <row r="53" spans="1:7" ht="15">
      <c r="A53" s="53"/>
      <c r="B53" s="8" t="s">
        <v>36</v>
      </c>
      <c r="F53" s="10">
        <f>40553+25814</f>
        <v>66367</v>
      </c>
      <c r="G53" s="10">
        <f>-2776+1121</f>
        <v>-1655</v>
      </c>
    </row>
    <row r="54" spans="1:7" ht="15">
      <c r="A54" s="53"/>
      <c r="B54" s="8" t="s">
        <v>51</v>
      </c>
      <c r="F54" s="10" t="s">
        <v>4</v>
      </c>
      <c r="G54" s="10" t="s">
        <v>4</v>
      </c>
    </row>
    <row r="55" spans="1:7" ht="15">
      <c r="A55" s="53"/>
      <c r="B55" s="8" t="s">
        <v>37</v>
      </c>
      <c r="F55" s="10"/>
      <c r="G55" s="10"/>
    </row>
    <row r="56" spans="1:7" ht="15">
      <c r="A56" s="53"/>
      <c r="B56" s="8" t="s">
        <v>45</v>
      </c>
      <c r="F56" s="10">
        <v>0</v>
      </c>
      <c r="G56" s="10">
        <v>-478</v>
      </c>
    </row>
    <row r="57" spans="1:7" ht="15">
      <c r="A57" s="53"/>
      <c r="B57" s="8" t="s">
        <v>38</v>
      </c>
      <c r="F57" s="10">
        <v>16094</v>
      </c>
      <c r="G57" s="10">
        <v>1575</v>
      </c>
    </row>
    <row r="58" spans="1:7" ht="15">
      <c r="A58" s="53"/>
      <c r="B58" s="8" t="s">
        <v>57</v>
      </c>
      <c r="F58" s="10" t="s">
        <v>4</v>
      </c>
      <c r="G58" s="10" t="s">
        <v>4</v>
      </c>
    </row>
    <row r="59" spans="1:7" ht="15">
      <c r="A59" s="53"/>
      <c r="B59" s="8" t="s">
        <v>58</v>
      </c>
      <c r="E59" s="8" t="s">
        <v>4</v>
      </c>
      <c r="F59" s="10">
        <v>857</v>
      </c>
      <c r="G59" s="10">
        <v>-792</v>
      </c>
    </row>
    <row r="60" spans="1:7" ht="15.75" thickBot="1">
      <c r="A60" s="53"/>
      <c r="B60" s="8" t="s">
        <v>39</v>
      </c>
      <c r="E60" s="8" t="s">
        <v>4</v>
      </c>
      <c r="F60" s="30">
        <f>SUM(F52:F59)</f>
        <v>83318</v>
      </c>
      <c r="G60" s="30">
        <f>SUM(G52:G59)</f>
        <v>-1350</v>
      </c>
    </row>
    <row r="61" ht="15.75" thickTop="1">
      <c r="A61" s="53"/>
    </row>
    <row r="62" ht="15">
      <c r="A62" s="53"/>
    </row>
    <row r="63" ht="15">
      <c r="A63" s="53"/>
    </row>
    <row r="64" ht="15">
      <c r="A64" s="53"/>
    </row>
    <row r="65" ht="15">
      <c r="A65" s="53"/>
    </row>
    <row r="66" ht="15">
      <c r="A66" s="53"/>
    </row>
    <row r="67" ht="15">
      <c r="A67" s="53"/>
    </row>
    <row r="68" ht="15">
      <c r="A68" s="53"/>
    </row>
    <row r="69" ht="15">
      <c r="A69" s="53"/>
    </row>
    <row r="70" ht="15">
      <c r="A70" s="53"/>
    </row>
    <row r="71" ht="15">
      <c r="A71" s="53"/>
    </row>
    <row r="72" ht="15">
      <c r="A72" s="53"/>
    </row>
    <row r="73" ht="15">
      <c r="A73" s="53"/>
    </row>
    <row r="74" ht="15">
      <c r="A74" s="53"/>
    </row>
    <row r="75" ht="15">
      <c r="A75" s="53"/>
    </row>
    <row r="76" ht="15">
      <c r="A76" s="53"/>
    </row>
    <row r="77" ht="15">
      <c r="A77" s="53"/>
    </row>
    <row r="78" ht="15">
      <c r="A78" s="53"/>
    </row>
    <row r="79" ht="15">
      <c r="A79" s="53"/>
    </row>
    <row r="80" ht="15">
      <c r="A80" s="53"/>
    </row>
    <row r="81" ht="15">
      <c r="A81" s="53"/>
    </row>
    <row r="82" ht="15">
      <c r="A82" s="53"/>
    </row>
    <row r="83" ht="15">
      <c r="A83" s="53"/>
    </row>
    <row r="84" ht="15">
      <c r="A84" s="53"/>
    </row>
    <row r="85" ht="15">
      <c r="A85" s="53"/>
    </row>
    <row r="86" ht="15">
      <c r="A86" s="53"/>
    </row>
    <row r="87" ht="15">
      <c r="A87" s="53"/>
    </row>
    <row r="88" ht="15">
      <c r="A88" s="53"/>
    </row>
    <row r="89" ht="15">
      <c r="A89" s="53"/>
    </row>
    <row r="90" ht="15">
      <c r="A90" s="53"/>
    </row>
    <row r="91" ht="15">
      <c r="A91" s="53"/>
    </row>
    <row r="92" ht="15">
      <c r="A92" s="53"/>
    </row>
    <row r="93" ht="15">
      <c r="A93" s="53"/>
    </row>
    <row r="94" ht="15">
      <c r="A94" s="53"/>
    </row>
    <row r="95" ht="15">
      <c r="A95" s="53"/>
    </row>
    <row r="96" ht="15">
      <c r="A96" s="53"/>
    </row>
    <row r="97" ht="15">
      <c r="A97" s="53"/>
    </row>
    <row r="98" ht="15">
      <c r="A98" s="53"/>
    </row>
    <row r="99" ht="15">
      <c r="A99" s="53"/>
    </row>
    <row r="100" ht="15">
      <c r="A100" s="53"/>
    </row>
    <row r="101" ht="15">
      <c r="A101" s="53"/>
    </row>
    <row r="102" ht="15">
      <c r="A102" s="53"/>
    </row>
    <row r="103" ht="15">
      <c r="A103" s="53"/>
    </row>
    <row r="104" ht="15">
      <c r="A104" s="53"/>
    </row>
    <row r="105" ht="15">
      <c r="A105" s="53"/>
    </row>
    <row r="106" ht="15">
      <c r="A106" s="53"/>
    </row>
    <row r="107" ht="15">
      <c r="A107" s="53"/>
    </row>
    <row r="108" ht="15">
      <c r="A108" s="53"/>
    </row>
    <row r="109" ht="15">
      <c r="A109" s="53"/>
    </row>
    <row r="110" ht="15">
      <c r="A110" s="53"/>
    </row>
    <row r="111" ht="15">
      <c r="A111" s="53"/>
    </row>
    <row r="112" ht="15">
      <c r="A112" s="53"/>
    </row>
    <row r="113" ht="15">
      <c r="A113" s="53"/>
    </row>
    <row r="114" ht="15">
      <c r="A114" s="53"/>
    </row>
    <row r="115" ht="15">
      <c r="A115" s="53"/>
    </row>
    <row r="116" ht="15">
      <c r="A116" s="53"/>
    </row>
    <row r="117" ht="15">
      <c r="A117" s="53"/>
    </row>
    <row r="118" ht="15">
      <c r="A118" s="53"/>
    </row>
    <row r="119" ht="15">
      <c r="A119" s="53"/>
    </row>
    <row r="120" ht="15">
      <c r="A120" s="53"/>
    </row>
    <row r="121" spans="1:2" ht="15">
      <c r="A121" s="53"/>
      <c r="B121" s="53" t="s">
        <v>141</v>
      </c>
    </row>
    <row r="122" ht="15">
      <c r="A122" s="53" t="s">
        <v>4</v>
      </c>
    </row>
    <row r="123" spans="1:2" ht="15">
      <c r="A123" s="53"/>
      <c r="B123" s="8" t="s">
        <v>56</v>
      </c>
    </row>
    <row r="124" spans="1:7" ht="15">
      <c r="A124" s="53"/>
      <c r="E124" s="7"/>
      <c r="F124" s="58" t="s">
        <v>55</v>
      </c>
      <c r="G124" s="73" t="s">
        <v>63</v>
      </c>
    </row>
    <row r="125" spans="1:8" ht="15">
      <c r="A125" s="53" t="s">
        <v>4</v>
      </c>
      <c r="E125" s="43"/>
      <c r="F125" s="58" t="s">
        <v>54</v>
      </c>
      <c r="G125" s="73" t="s">
        <v>62</v>
      </c>
      <c r="H125" s="6"/>
    </row>
    <row r="126" spans="1:8" ht="15">
      <c r="A126" s="53"/>
      <c r="E126" s="7"/>
      <c r="F126" s="58" t="s">
        <v>53</v>
      </c>
      <c r="G126" s="73" t="s">
        <v>52</v>
      </c>
      <c r="H126" s="6"/>
    </row>
    <row r="127" spans="1:5" ht="15">
      <c r="A127" s="53"/>
      <c r="B127" s="8" t="s">
        <v>19</v>
      </c>
      <c r="E127" s="43"/>
    </row>
    <row r="128" spans="1:8" ht="15">
      <c r="A128" s="53"/>
      <c r="B128" s="55" t="s">
        <v>28</v>
      </c>
      <c r="E128" s="29"/>
      <c r="F128" s="10">
        <f>+G128-63</f>
        <v>349</v>
      </c>
      <c r="G128" s="45">
        <v>412</v>
      </c>
      <c r="H128" s="10"/>
    </row>
    <row r="129" spans="1:5" ht="15">
      <c r="A129" s="53"/>
      <c r="B129" s="55" t="s">
        <v>46</v>
      </c>
      <c r="E129" s="29"/>
    </row>
    <row r="130" spans="1:8" ht="15">
      <c r="A130" s="53"/>
      <c r="B130" s="8" t="s">
        <v>29</v>
      </c>
      <c r="E130" s="29"/>
      <c r="F130" s="56">
        <f>+G130-0</f>
        <v>906</v>
      </c>
      <c r="G130" s="56">
        <v>906</v>
      </c>
      <c r="H130" s="29"/>
    </row>
    <row r="131" spans="1:8" ht="15">
      <c r="A131" s="53"/>
      <c r="E131" s="29"/>
      <c r="F131" s="10">
        <f>SUM(F128:F130)</f>
        <v>1255</v>
      </c>
      <c r="G131" s="10">
        <f>SUM(G128:G130)</f>
        <v>1318</v>
      </c>
      <c r="H131" s="29"/>
    </row>
    <row r="132" spans="1:8" ht="15">
      <c r="A132" s="53"/>
      <c r="B132" s="8" t="s">
        <v>30</v>
      </c>
      <c r="E132" s="29"/>
      <c r="F132" s="56">
        <f>G132-0</f>
        <v>0</v>
      </c>
      <c r="G132" s="82">
        <v>0</v>
      </c>
      <c r="H132" s="29"/>
    </row>
    <row r="133" spans="1:8" ht="15.75" thickBot="1">
      <c r="A133" s="53"/>
      <c r="E133" s="29"/>
      <c r="F133" s="15">
        <f>SUM(F131:F132)</f>
        <v>1255</v>
      </c>
      <c r="G133" s="15">
        <f>SUM(G131:G132)</f>
        <v>1318</v>
      </c>
      <c r="H133" s="29"/>
    </row>
    <row r="134" spans="1:8" ht="15.75" thickTop="1">
      <c r="A134" s="53"/>
      <c r="E134" s="29"/>
      <c r="G134" s="29"/>
      <c r="H134" s="29"/>
    </row>
    <row r="135" spans="1:8" ht="15">
      <c r="A135" s="53"/>
      <c r="E135" s="29"/>
      <c r="G135" s="29"/>
      <c r="H135" s="29"/>
    </row>
    <row r="136" spans="1:8" ht="15">
      <c r="A136" s="53"/>
      <c r="E136" s="29"/>
      <c r="G136" s="29"/>
      <c r="H136" s="29"/>
    </row>
    <row r="137" spans="1:8" ht="15">
      <c r="A137" s="53"/>
      <c r="E137" s="29"/>
      <c r="G137" s="29"/>
      <c r="H137" s="29"/>
    </row>
    <row r="138" spans="1:8" ht="15">
      <c r="A138" s="53"/>
      <c r="E138" s="29"/>
      <c r="G138" s="29"/>
      <c r="H138" s="29"/>
    </row>
    <row r="139" spans="1:8" ht="15">
      <c r="A139" s="53"/>
      <c r="E139" s="29"/>
      <c r="G139" s="29"/>
      <c r="H139" s="29"/>
    </row>
    <row r="140" spans="1:8" ht="15">
      <c r="A140" s="53"/>
      <c r="E140" s="29"/>
      <c r="G140" s="29"/>
      <c r="H140" s="29"/>
    </row>
    <row r="141" spans="1:8" ht="15">
      <c r="A141" s="53"/>
      <c r="E141" s="29"/>
      <c r="G141" s="29"/>
      <c r="H141" s="29"/>
    </row>
    <row r="142" spans="1:8" ht="15">
      <c r="A142" s="53"/>
      <c r="E142" s="29"/>
      <c r="G142" s="29"/>
      <c r="H142" s="29"/>
    </row>
    <row r="143" spans="1:8" ht="15">
      <c r="A143" s="53"/>
      <c r="E143" s="29"/>
      <c r="G143" s="29"/>
      <c r="H143" s="29"/>
    </row>
    <row r="144" spans="1:8" ht="15">
      <c r="A144" s="53"/>
      <c r="E144" s="29"/>
      <c r="G144" s="29"/>
      <c r="H144" s="29"/>
    </row>
    <row r="145" spans="1:8" ht="15">
      <c r="A145" s="53"/>
      <c r="E145" s="29"/>
      <c r="G145" s="29"/>
      <c r="H145" s="29"/>
    </row>
    <row r="146" spans="1:8" ht="15">
      <c r="A146" s="53"/>
      <c r="E146" s="29"/>
      <c r="G146" s="29"/>
      <c r="H146" s="29"/>
    </row>
    <row r="147" spans="1:8" ht="15">
      <c r="A147" s="53"/>
      <c r="E147" s="29"/>
      <c r="G147" s="29"/>
      <c r="H147" s="29"/>
    </row>
    <row r="148" spans="1:8" ht="15">
      <c r="A148" s="53"/>
      <c r="E148" s="83" t="s">
        <v>3</v>
      </c>
      <c r="G148" s="29"/>
      <c r="H148" s="29"/>
    </row>
    <row r="149" spans="1:8" ht="15">
      <c r="A149" s="53"/>
      <c r="B149" s="8" t="s">
        <v>167</v>
      </c>
      <c r="C149" s="1"/>
      <c r="D149" s="1"/>
      <c r="E149" s="10">
        <v>176</v>
      </c>
      <c r="G149" s="29"/>
      <c r="H149" s="29"/>
    </row>
    <row r="150" spans="1:8" ht="15">
      <c r="A150" s="53"/>
      <c r="B150" s="8" t="s">
        <v>168</v>
      </c>
      <c r="C150" s="1"/>
      <c r="D150" s="1"/>
      <c r="E150" s="10">
        <v>176</v>
      </c>
      <c r="G150" s="29"/>
      <c r="H150" s="29"/>
    </row>
    <row r="151" spans="1:8" ht="15">
      <c r="A151" s="53"/>
      <c r="B151" s="8" t="s">
        <v>169</v>
      </c>
      <c r="C151" s="1"/>
      <c r="D151" s="1"/>
      <c r="E151" s="10">
        <f>+(0.61*169)+(0.855*4.5)</f>
        <v>106.9375</v>
      </c>
      <c r="G151" s="29"/>
      <c r="H151" s="29"/>
    </row>
    <row r="152" spans="1:8" ht="15">
      <c r="A152" s="53"/>
      <c r="E152" s="29"/>
      <c r="G152" s="29"/>
      <c r="H152" s="29"/>
    </row>
    <row r="153" spans="1:8" ht="15">
      <c r="A153" s="53"/>
      <c r="E153" s="29"/>
      <c r="G153" s="29"/>
      <c r="H153" s="29"/>
    </row>
    <row r="154" spans="1:8" ht="15">
      <c r="A154" s="53"/>
      <c r="E154" s="29"/>
      <c r="G154" s="29"/>
      <c r="H154" s="29"/>
    </row>
    <row r="155" spans="1:8" ht="15">
      <c r="A155" s="53"/>
      <c r="E155" s="29"/>
      <c r="G155" s="29"/>
      <c r="H155" s="29"/>
    </row>
    <row r="156" spans="1:8" ht="15">
      <c r="A156" s="53"/>
      <c r="E156" s="29"/>
      <c r="G156" s="29"/>
      <c r="H156" s="29"/>
    </row>
    <row r="157" spans="1:8" ht="15">
      <c r="A157" s="53"/>
      <c r="E157" s="29"/>
      <c r="G157" s="29"/>
      <c r="H157" s="29"/>
    </row>
    <row r="158" spans="1:8" ht="15">
      <c r="A158" s="53"/>
      <c r="E158" s="29"/>
      <c r="G158" s="29"/>
      <c r="H158" s="29"/>
    </row>
    <row r="159" spans="1:8" ht="15">
      <c r="A159" s="53"/>
      <c r="E159" s="29"/>
      <c r="G159" s="29"/>
      <c r="H159" s="29"/>
    </row>
    <row r="160" spans="1:8" ht="15">
      <c r="A160" s="53"/>
      <c r="E160" s="29"/>
      <c r="G160" s="29"/>
      <c r="H160" s="29"/>
    </row>
    <row r="161" spans="1:8" ht="15">
      <c r="A161" s="53"/>
      <c r="E161" s="29"/>
      <c r="G161" s="29"/>
      <c r="H161" s="29"/>
    </row>
    <row r="162" spans="1:8" ht="15">
      <c r="A162" s="53"/>
      <c r="E162" s="29"/>
      <c r="G162" s="59" t="s">
        <v>143</v>
      </c>
      <c r="H162" s="83" t="s">
        <v>144</v>
      </c>
    </row>
    <row r="163" spans="1:8" ht="15">
      <c r="A163" s="53"/>
      <c r="E163" s="29"/>
      <c r="G163" s="83" t="s">
        <v>3</v>
      </c>
      <c r="H163" s="83" t="s">
        <v>3</v>
      </c>
    </row>
    <row r="164" spans="1:8" ht="15">
      <c r="A164" s="53"/>
      <c r="E164" s="29"/>
      <c r="G164" s="29"/>
      <c r="H164" s="29"/>
    </row>
    <row r="165" spans="1:8" ht="15.75" thickBot="1">
      <c r="A165" s="53"/>
      <c r="B165" s="8" t="s">
        <v>145</v>
      </c>
      <c r="E165" s="29"/>
      <c r="G165" s="15">
        <v>29850</v>
      </c>
      <c r="H165" s="15">
        <f>+G165</f>
        <v>29850</v>
      </c>
    </row>
    <row r="166" spans="1:8" ht="15.75" thickTop="1">
      <c r="A166" s="53"/>
      <c r="E166" s="29"/>
      <c r="G166" s="29"/>
      <c r="H166" s="29"/>
    </row>
    <row r="167" spans="1:8" ht="15">
      <c r="A167" s="53"/>
      <c r="B167" s="8" t="s">
        <v>146</v>
      </c>
      <c r="E167" s="29"/>
      <c r="G167" s="29"/>
      <c r="H167" s="29"/>
    </row>
    <row r="168" spans="1:8" ht="15">
      <c r="A168" s="53"/>
      <c r="B168" s="8" t="s">
        <v>147</v>
      </c>
      <c r="E168" s="29"/>
      <c r="G168" s="29">
        <v>11530</v>
      </c>
      <c r="H168" s="29">
        <v>0</v>
      </c>
    </row>
    <row r="169" spans="1:8" ht="15">
      <c r="A169" s="53"/>
      <c r="B169" s="8" t="s">
        <v>148</v>
      </c>
      <c r="E169" s="29"/>
      <c r="G169" s="29">
        <v>3000</v>
      </c>
      <c r="H169" s="29">
        <v>3000</v>
      </c>
    </row>
    <row r="170" spans="1:8" ht="15">
      <c r="A170" s="53"/>
      <c r="B170" s="8" t="s">
        <v>149</v>
      </c>
      <c r="E170" s="29"/>
      <c r="G170" s="29" t="s">
        <v>4</v>
      </c>
      <c r="H170" s="29"/>
    </row>
    <row r="171" spans="1:8" ht="15">
      <c r="A171" s="53"/>
      <c r="B171" s="8" t="s">
        <v>150</v>
      </c>
      <c r="E171" s="29"/>
      <c r="G171" s="29">
        <v>14020</v>
      </c>
      <c r="H171" s="29">
        <v>14020</v>
      </c>
    </row>
    <row r="172" spans="1:8" ht="15">
      <c r="A172" s="53"/>
      <c r="B172" s="8" t="s">
        <v>176</v>
      </c>
      <c r="E172" s="29"/>
      <c r="G172" s="29">
        <v>1300</v>
      </c>
      <c r="H172" s="29">
        <v>1000</v>
      </c>
    </row>
    <row r="173" spans="1:8" ht="15">
      <c r="A173" s="53"/>
      <c r="E173" s="29"/>
      <c r="G173" s="29"/>
      <c r="H173" s="29"/>
    </row>
    <row r="174" spans="1:8" ht="15.75" thickBot="1">
      <c r="A174" s="53"/>
      <c r="E174" s="29"/>
      <c r="G174" s="30">
        <f>SUM(G168:G173)</f>
        <v>29850</v>
      </c>
      <c r="H174" s="30">
        <f>SUM(H168:H173)</f>
        <v>18020</v>
      </c>
    </row>
    <row r="175" spans="1:8" ht="15.75" thickTop="1">
      <c r="A175" s="53"/>
      <c r="E175" s="29"/>
      <c r="G175" s="29"/>
      <c r="H175" s="29"/>
    </row>
    <row r="176" spans="1:8" ht="15">
      <c r="A176" s="53"/>
      <c r="E176" s="29"/>
      <c r="G176" s="29"/>
      <c r="H176" s="29"/>
    </row>
    <row r="177" spans="1:8" ht="15">
      <c r="A177" s="53"/>
      <c r="E177" s="29"/>
      <c r="G177" s="29"/>
      <c r="H177" s="29"/>
    </row>
    <row r="178" spans="1:8" ht="15">
      <c r="A178" s="53"/>
      <c r="E178" s="29"/>
      <c r="G178" s="29"/>
      <c r="H178" s="29"/>
    </row>
    <row r="179" spans="1:6" ht="15">
      <c r="A179" s="53"/>
      <c r="E179" s="10"/>
      <c r="F179" s="57"/>
    </row>
    <row r="180" spans="1:2" ht="15">
      <c r="A180" s="53" t="s">
        <v>4</v>
      </c>
      <c r="B180" s="53" t="s">
        <v>142</v>
      </c>
    </row>
    <row r="181" ht="15">
      <c r="A181" s="53"/>
    </row>
    <row r="182" spans="1:2" ht="15">
      <c r="A182" s="53"/>
      <c r="B182" s="8" t="s">
        <v>31</v>
      </c>
    </row>
    <row r="183" spans="1:9" ht="15">
      <c r="A183" s="53"/>
      <c r="F183" s="8" t="s">
        <v>4</v>
      </c>
      <c r="G183" s="84" t="s">
        <v>152</v>
      </c>
      <c r="H183" s="84" t="s">
        <v>153</v>
      </c>
      <c r="I183" s="84" t="s">
        <v>136</v>
      </c>
    </row>
    <row r="184" spans="1:9" ht="15">
      <c r="A184" s="53"/>
      <c r="G184" s="73" t="s">
        <v>3</v>
      </c>
      <c r="H184" s="73" t="s">
        <v>3</v>
      </c>
      <c r="I184" s="73" t="s">
        <v>3</v>
      </c>
    </row>
    <row r="185" spans="1:9" ht="15">
      <c r="A185" s="53"/>
      <c r="G185" s="73"/>
      <c r="H185" s="73"/>
      <c r="I185" s="73"/>
    </row>
    <row r="186" spans="1:10" ht="15">
      <c r="A186" s="53"/>
      <c r="B186" s="8" t="s">
        <v>151</v>
      </c>
      <c r="E186" s="6"/>
      <c r="G186" s="10">
        <v>6369</v>
      </c>
      <c r="H186" s="10">
        <f>23035+142+30398</f>
        <v>53575</v>
      </c>
      <c r="I186" s="10">
        <f>SUM(G186:H186)</f>
        <v>59944</v>
      </c>
      <c r="J186" s="80">
        <f>+I186-'BS'!J32</f>
        <v>0</v>
      </c>
    </row>
    <row r="187" spans="1:9" ht="15">
      <c r="A187" s="53"/>
      <c r="E187" s="10"/>
      <c r="I187" s="10" t="s">
        <v>4</v>
      </c>
    </row>
    <row r="188" spans="1:10" ht="15">
      <c r="A188" s="53"/>
      <c r="B188" s="8" t="s">
        <v>154</v>
      </c>
      <c r="E188" s="29"/>
      <c r="G188" s="10">
        <v>4826</v>
      </c>
      <c r="H188" s="10">
        <f>1424+25552</f>
        <v>26976</v>
      </c>
      <c r="I188" s="10">
        <f>SUM(G188:H188)</f>
        <v>31802</v>
      </c>
      <c r="J188" s="80" t="s">
        <v>4</v>
      </c>
    </row>
    <row r="189" spans="1:9" ht="15">
      <c r="A189" s="53"/>
      <c r="E189" s="29"/>
      <c r="I189" s="10" t="s">
        <v>4</v>
      </c>
    </row>
    <row r="190" spans="1:9" ht="15">
      <c r="A190" s="53"/>
      <c r="B190" s="11" t="s">
        <v>179</v>
      </c>
      <c r="E190" s="29"/>
      <c r="G190" s="8">
        <v>0</v>
      </c>
      <c r="H190" s="10">
        <v>14502</v>
      </c>
      <c r="I190" s="10">
        <f>SUM(G190:H190)</f>
        <v>14502</v>
      </c>
    </row>
    <row r="191" spans="1:5" ht="15">
      <c r="A191" s="53"/>
      <c r="E191" s="43"/>
    </row>
    <row r="192" spans="1:9" ht="15.75" thickBot="1">
      <c r="A192" s="53"/>
      <c r="E192" s="43"/>
      <c r="G192" s="30">
        <f>SUM(G186:G191)</f>
        <v>11195</v>
      </c>
      <c r="H192" s="30">
        <f>SUM(H186:H191)</f>
        <v>95053</v>
      </c>
      <c r="I192" s="30">
        <f>SUM(I186:I191)</f>
        <v>106248</v>
      </c>
    </row>
    <row r="193" spans="1:5" ht="15.75" thickTop="1">
      <c r="A193" s="53"/>
      <c r="E193" s="74"/>
    </row>
    <row r="194" spans="1:5" ht="15">
      <c r="A194" s="53"/>
      <c r="B194" s="11"/>
      <c r="E194" s="29"/>
    </row>
    <row r="195" spans="1:5" ht="15">
      <c r="A195" s="53"/>
      <c r="B195" s="11"/>
      <c r="E195" s="29"/>
    </row>
    <row r="196" spans="1:5" ht="15">
      <c r="A196" s="53"/>
      <c r="B196" s="11"/>
      <c r="E196" s="29"/>
    </row>
    <row r="197" spans="1:5" ht="15">
      <c r="A197" s="53"/>
      <c r="B197" s="11"/>
      <c r="E197" s="29"/>
    </row>
    <row r="200" ht="15">
      <c r="A200" s="53" t="s">
        <v>4</v>
      </c>
    </row>
    <row r="205" ht="15">
      <c r="A205" s="53" t="s">
        <v>4</v>
      </c>
    </row>
    <row r="209" ht="15">
      <c r="A209" s="53" t="s">
        <v>4</v>
      </c>
    </row>
    <row r="210" ht="15">
      <c r="A210" s="53"/>
    </row>
    <row r="211" ht="15">
      <c r="A211" s="53"/>
    </row>
    <row r="212" ht="15">
      <c r="A212" s="53"/>
    </row>
    <row r="213" ht="15">
      <c r="A213" s="53"/>
    </row>
    <row r="214" ht="15">
      <c r="A214" s="53"/>
    </row>
    <row r="215" ht="15">
      <c r="A215" s="53"/>
    </row>
    <row r="216" ht="15">
      <c r="A216" s="53"/>
    </row>
    <row r="217" ht="15">
      <c r="A217" s="53"/>
    </row>
    <row r="218" ht="15">
      <c r="A218" s="53"/>
    </row>
    <row r="219" ht="15">
      <c r="A219" s="53"/>
    </row>
    <row r="220" ht="15">
      <c r="A220" s="53"/>
    </row>
    <row r="221" ht="15">
      <c r="A221" s="53"/>
    </row>
    <row r="222" ht="15">
      <c r="A222" s="53"/>
    </row>
    <row r="223" ht="15">
      <c r="A223" s="53"/>
    </row>
    <row r="224" ht="15">
      <c r="A224" s="53" t="s">
        <v>4</v>
      </c>
    </row>
    <row r="225" ht="15">
      <c r="A225" s="53"/>
    </row>
    <row r="226" ht="15">
      <c r="A226" s="53"/>
    </row>
    <row r="227" ht="15">
      <c r="A227" s="53"/>
    </row>
    <row r="228" ht="15">
      <c r="A228" s="53"/>
    </row>
    <row r="229" ht="15">
      <c r="A229" s="53"/>
    </row>
    <row r="230" ht="15">
      <c r="A230" s="53"/>
    </row>
    <row r="231" ht="15">
      <c r="A231" s="53"/>
    </row>
    <row r="232" ht="15">
      <c r="A232" s="53"/>
    </row>
    <row r="251" ht="15">
      <c r="A251" s="53"/>
    </row>
    <row r="252" ht="15">
      <c r="A252" s="53"/>
    </row>
    <row r="253" ht="15">
      <c r="A253" s="53"/>
    </row>
    <row r="254" ht="15">
      <c r="A254" s="53"/>
    </row>
    <row r="255" ht="15">
      <c r="A255" s="53"/>
    </row>
    <row r="256" ht="15">
      <c r="A256" s="53"/>
    </row>
    <row r="257" ht="15">
      <c r="A257" s="53"/>
    </row>
    <row r="258" ht="15">
      <c r="A258" s="53"/>
    </row>
    <row r="259" ht="15">
      <c r="A259" s="53"/>
    </row>
    <row r="260" ht="15">
      <c r="A260" s="53"/>
    </row>
    <row r="261" ht="15">
      <c r="A261" s="53"/>
    </row>
    <row r="262" spans="1:11" ht="15">
      <c r="A262" s="53"/>
      <c r="E262" s="85" t="s">
        <v>66</v>
      </c>
      <c r="F262" s="85"/>
      <c r="G262" s="1"/>
      <c r="H262" s="85" t="s">
        <v>67</v>
      </c>
      <c r="I262" s="85"/>
      <c r="K262" s="1"/>
    </row>
    <row r="263" spans="1:10" ht="15">
      <c r="A263" s="53"/>
      <c r="E263" s="35" t="s">
        <v>0</v>
      </c>
      <c r="F263" s="35" t="s">
        <v>5</v>
      </c>
      <c r="H263" s="35" t="s">
        <v>0</v>
      </c>
      <c r="I263" s="35" t="s">
        <v>5</v>
      </c>
      <c r="J263" s="35"/>
    </row>
    <row r="264" spans="1:10" ht="15">
      <c r="A264" s="53"/>
      <c r="E264" s="35" t="s">
        <v>2</v>
      </c>
      <c r="F264" s="35" t="s">
        <v>1</v>
      </c>
      <c r="H264" s="35" t="s">
        <v>22</v>
      </c>
      <c r="I264" s="35" t="s">
        <v>1</v>
      </c>
      <c r="J264" s="35"/>
    </row>
    <row r="265" spans="1:10" ht="15">
      <c r="A265" s="53"/>
      <c r="E265" s="35" t="s">
        <v>4</v>
      </c>
      <c r="F265" s="35" t="s">
        <v>14</v>
      </c>
      <c r="H265" s="35" t="s">
        <v>23</v>
      </c>
      <c r="I265" s="35" t="s">
        <v>14</v>
      </c>
      <c r="J265" s="35"/>
    </row>
    <row r="266" spans="1:10" ht="15">
      <c r="A266" s="53"/>
      <c r="E266" s="35"/>
      <c r="F266" s="35" t="s">
        <v>15</v>
      </c>
      <c r="H266" s="35"/>
      <c r="I266" s="35" t="s">
        <v>16</v>
      </c>
      <c r="J266" s="35"/>
    </row>
    <row r="267" spans="1:10" ht="15">
      <c r="A267" s="53"/>
      <c r="E267" s="5"/>
      <c r="F267" s="35" t="s">
        <v>2</v>
      </c>
      <c r="H267" s="5"/>
      <c r="I267" s="35" t="s">
        <v>13</v>
      </c>
      <c r="J267" s="5"/>
    </row>
    <row r="268" spans="1:10" ht="15">
      <c r="A268" s="53"/>
      <c r="E268" s="75" t="s">
        <v>68</v>
      </c>
      <c r="F268" s="75" t="s">
        <v>69</v>
      </c>
      <c r="H268" s="75" t="str">
        <f>E268</f>
        <v>30/11/2002</v>
      </c>
      <c r="I268" s="75" t="str">
        <f>F268</f>
        <v>30/11/2001</v>
      </c>
      <c r="J268" s="35"/>
    </row>
    <row r="269" spans="1:10" ht="15">
      <c r="A269" s="53"/>
      <c r="E269" s="76" t="s">
        <v>3</v>
      </c>
      <c r="F269" s="76" t="s">
        <v>3</v>
      </c>
      <c r="H269" s="76" t="s">
        <v>3</v>
      </c>
      <c r="I269" s="76" t="s">
        <v>3</v>
      </c>
      <c r="J269" s="35"/>
    </row>
    <row r="270" spans="1:2" ht="15">
      <c r="A270" s="53"/>
      <c r="B270" s="8" t="s">
        <v>170</v>
      </c>
    </row>
    <row r="271" spans="1:9" ht="15">
      <c r="A271" s="53"/>
      <c r="B271" s="8" t="s">
        <v>171</v>
      </c>
      <c r="E271" s="56">
        <f>+'Income Stat'!E41</f>
        <v>-2291</v>
      </c>
      <c r="F271" s="56">
        <f>+'Income Stat'!G41</f>
        <v>-808</v>
      </c>
      <c r="G271" s="10"/>
      <c r="H271" s="56">
        <f>+'Income Stat'!I41</f>
        <v>-2585</v>
      </c>
      <c r="I271" s="56">
        <f>+'Income Stat'!K41</f>
        <v>-1620</v>
      </c>
    </row>
    <row r="272" spans="1:9" ht="15">
      <c r="A272" s="53"/>
      <c r="E272" s="10"/>
      <c r="F272" s="10"/>
      <c r="G272" s="10"/>
      <c r="H272" s="10"/>
      <c r="I272" s="10"/>
    </row>
    <row r="273" spans="1:9" ht="15">
      <c r="A273" s="53"/>
      <c r="B273" s="8" t="s">
        <v>155</v>
      </c>
      <c r="E273" s="10"/>
      <c r="F273" s="10"/>
      <c r="G273" s="10"/>
      <c r="H273" s="10"/>
      <c r="I273" s="10"/>
    </row>
    <row r="274" spans="1:9" ht="15">
      <c r="A274" s="53"/>
      <c r="B274" s="8" t="s">
        <v>156</v>
      </c>
      <c r="E274" s="10">
        <v>19900</v>
      </c>
      <c r="F274" s="10">
        <v>19900</v>
      </c>
      <c r="G274" s="10"/>
      <c r="H274" s="10">
        <v>19900</v>
      </c>
      <c r="I274" s="10">
        <v>19900</v>
      </c>
    </row>
    <row r="275" spans="1:9" ht="15">
      <c r="A275" s="53"/>
      <c r="B275" s="8" t="s">
        <v>157</v>
      </c>
      <c r="E275" s="10">
        <v>19860</v>
      </c>
      <c r="F275" s="10">
        <f>+(F274*(0.99/0.996))-F274</f>
        <v>-119.87951807228819</v>
      </c>
      <c r="G275" s="10"/>
      <c r="H275" s="10">
        <v>9161</v>
      </c>
      <c r="I275" s="10">
        <f>+(I274*(0.99/0.996))-I274</f>
        <v>-119.87951807228819</v>
      </c>
    </row>
    <row r="276" spans="1:9" ht="15">
      <c r="A276" s="53"/>
      <c r="E276" s="10"/>
      <c r="F276" s="10"/>
      <c r="G276" s="10"/>
      <c r="H276" s="10"/>
      <c r="I276" s="10"/>
    </row>
    <row r="277" spans="1:9" ht="15">
      <c r="A277" s="53"/>
      <c r="B277" s="8" t="s">
        <v>158</v>
      </c>
      <c r="E277" s="78"/>
      <c r="F277" s="78"/>
      <c r="G277" s="10"/>
      <c r="H277" s="78"/>
      <c r="I277" s="78"/>
    </row>
    <row r="278" spans="1:9" ht="15">
      <c r="A278" s="53"/>
      <c r="B278" s="8" t="s">
        <v>159</v>
      </c>
      <c r="E278" s="56">
        <f>SUM(E274:E277)</f>
        <v>39760</v>
      </c>
      <c r="F278" s="56">
        <f>SUM(F274:F277)</f>
        <v>19780.12048192771</v>
      </c>
      <c r="G278" s="10"/>
      <c r="H278" s="56">
        <f>SUM(H274:H277)</f>
        <v>29061</v>
      </c>
      <c r="I278" s="56">
        <f>SUM(I274:I277)</f>
        <v>19780.12048192771</v>
      </c>
    </row>
    <row r="279" spans="1:9" ht="15.75" thickBot="1">
      <c r="A279" s="53"/>
      <c r="B279" s="8" t="s">
        <v>160</v>
      </c>
      <c r="E279" s="77">
        <f>+E271/E278*100</f>
        <v>-5.762072434607646</v>
      </c>
      <c r="F279" s="77">
        <f>+F271/F278*100</f>
        <v>-4.08490939546216</v>
      </c>
      <c r="G279" s="10"/>
      <c r="H279" s="77">
        <f>+H271/H278*100</f>
        <v>-8.8950827569595</v>
      </c>
      <c r="I279" s="77">
        <f>+I271/I278*100</f>
        <v>-8.190041114664231</v>
      </c>
    </row>
    <row r="280" spans="1:9" ht="15.75" thickTop="1">
      <c r="A280" s="53"/>
      <c r="E280" s="10"/>
      <c r="F280" s="10"/>
      <c r="G280" s="10"/>
      <c r="H280" s="10"/>
      <c r="I280" s="10"/>
    </row>
    <row r="281" spans="1:9" ht="15">
      <c r="A281" s="53"/>
      <c r="E281" s="10"/>
      <c r="F281" s="10"/>
      <c r="G281" s="10"/>
      <c r="H281" s="10"/>
      <c r="I281" s="10"/>
    </row>
    <row r="282" spans="1:9" ht="15">
      <c r="A282" s="53"/>
      <c r="E282" s="10"/>
      <c r="F282" s="10"/>
      <c r="G282" s="10"/>
      <c r="H282" s="10"/>
      <c r="I282" s="10"/>
    </row>
    <row r="283" spans="1:9" ht="15">
      <c r="A283" s="53"/>
      <c r="E283" s="10"/>
      <c r="F283" s="10"/>
      <c r="G283" s="10"/>
      <c r="H283" s="10"/>
      <c r="I283" s="10"/>
    </row>
    <row r="284" spans="1:9" ht="15">
      <c r="A284" s="53"/>
      <c r="E284" s="10"/>
      <c r="F284" s="10"/>
      <c r="G284" s="10"/>
      <c r="H284" s="10"/>
      <c r="I284" s="10"/>
    </row>
    <row r="285" spans="1:9" ht="15">
      <c r="A285" s="53"/>
      <c r="E285" s="10"/>
      <c r="F285" s="10"/>
      <c r="G285" s="10"/>
      <c r="H285" s="10"/>
      <c r="I285" s="10"/>
    </row>
    <row r="286" spans="1:9" ht="15">
      <c r="A286" s="53"/>
      <c r="E286" s="10"/>
      <c r="F286" s="10"/>
      <c r="G286" s="10"/>
      <c r="H286" s="10"/>
      <c r="I286" s="10"/>
    </row>
    <row r="287" spans="1:9" ht="15">
      <c r="A287" s="53"/>
      <c r="E287" s="10"/>
      <c r="F287" s="10"/>
      <c r="G287" s="10"/>
      <c r="H287" s="10"/>
      <c r="I287" s="10"/>
    </row>
    <row r="288" spans="1:9" ht="15">
      <c r="A288" s="53"/>
      <c r="B288" s="8" t="s">
        <v>170</v>
      </c>
      <c r="E288" s="10"/>
      <c r="F288" s="10"/>
      <c r="G288" s="10"/>
      <c r="H288" s="10"/>
      <c r="I288" s="10"/>
    </row>
    <row r="289" spans="1:9" ht="15">
      <c r="A289" s="53"/>
      <c r="B289" s="8" t="s">
        <v>171</v>
      </c>
      <c r="E289" s="29">
        <f>+E271</f>
        <v>-2291</v>
      </c>
      <c r="F289" s="29">
        <f>+F271</f>
        <v>-808</v>
      </c>
      <c r="G289" s="10"/>
      <c r="H289" s="29">
        <f>+H271</f>
        <v>-2585</v>
      </c>
      <c r="I289" s="29">
        <f>+I271</f>
        <v>-1620</v>
      </c>
    </row>
    <row r="290" spans="1:9" ht="15">
      <c r="A290" s="53"/>
      <c r="B290" s="8" t="s">
        <v>172</v>
      </c>
      <c r="E290" s="56">
        <v>28</v>
      </c>
      <c r="F290" s="56">
        <v>0</v>
      </c>
      <c r="G290" s="10"/>
      <c r="H290" s="56">
        <f>14502*3%*(1-0.72)</f>
        <v>121.81680000000001</v>
      </c>
      <c r="I290" s="56">
        <v>0</v>
      </c>
    </row>
    <row r="291" spans="1:9" ht="15">
      <c r="A291" s="53"/>
      <c r="E291" s="69">
        <f>SUM(E289:E290)</f>
        <v>-2263</v>
      </c>
      <c r="F291" s="69">
        <f>SUM(F289:F290)</f>
        <v>-808</v>
      </c>
      <c r="G291" s="10"/>
      <c r="H291" s="69">
        <f>SUM(H289:H290)</f>
        <v>-2463.1832</v>
      </c>
      <c r="I291" s="69">
        <f>SUM(I289:I290)</f>
        <v>-1620</v>
      </c>
    </row>
    <row r="292" spans="1:9" ht="15">
      <c r="A292" s="53"/>
      <c r="B292" s="8" t="s">
        <v>158</v>
      </c>
      <c r="E292" s="10"/>
      <c r="F292" s="10"/>
      <c r="G292" s="10"/>
      <c r="H292" s="10"/>
      <c r="I292" s="10"/>
    </row>
    <row r="293" spans="1:9" ht="15">
      <c r="A293" s="53"/>
      <c r="B293" s="8" t="s">
        <v>161</v>
      </c>
      <c r="E293" s="10">
        <f>+E278</f>
        <v>39760</v>
      </c>
      <c r="F293" s="10">
        <f>+F278</f>
        <v>19780.12048192771</v>
      </c>
      <c r="G293" s="10"/>
      <c r="H293" s="10">
        <f>+H278</f>
        <v>29061</v>
      </c>
      <c r="I293" s="10">
        <f>+I278</f>
        <v>19780.12048192771</v>
      </c>
    </row>
    <row r="294" spans="1:9" ht="15">
      <c r="A294" s="53"/>
      <c r="B294" s="8" t="s">
        <v>163</v>
      </c>
      <c r="E294" s="10">
        <v>0</v>
      </c>
      <c r="F294" s="10">
        <v>0</v>
      </c>
      <c r="G294" s="10"/>
      <c r="H294" s="10">
        <v>0</v>
      </c>
      <c r="I294" s="10">
        <v>0</v>
      </c>
    </row>
    <row r="295" spans="1:9" ht="15">
      <c r="A295" s="53"/>
      <c r="B295" s="8" t="s">
        <v>162</v>
      </c>
      <c r="E295" s="56">
        <f>+(0.333333333333333*14502)+(0.666666666666667*14502)</f>
        <v>14501.999999999998</v>
      </c>
      <c r="F295" s="10">
        <v>0</v>
      </c>
      <c r="G295" s="10"/>
      <c r="H295" s="56">
        <f>+(4/6*14502)+(2/6*14502)</f>
        <v>14502</v>
      </c>
      <c r="I295" s="10">
        <v>0</v>
      </c>
    </row>
    <row r="296" spans="1:9" ht="15">
      <c r="A296" s="53"/>
      <c r="B296" s="8" t="s">
        <v>158</v>
      </c>
      <c r="E296" s="78"/>
      <c r="F296" s="78"/>
      <c r="G296" s="10"/>
      <c r="H296" s="78"/>
      <c r="I296" s="78"/>
    </row>
    <row r="297" spans="1:9" ht="15">
      <c r="A297" s="53"/>
      <c r="B297" s="8" t="s">
        <v>165</v>
      </c>
      <c r="E297" s="56">
        <f>SUM(E293:E296)</f>
        <v>54262</v>
      </c>
      <c r="F297" s="56">
        <f>SUM(F293:F296)</f>
        <v>19780.12048192771</v>
      </c>
      <c r="G297" s="10"/>
      <c r="H297" s="56">
        <f>SUM(H293:H296)</f>
        <v>43563</v>
      </c>
      <c r="I297" s="56">
        <f>SUM(I293:I296)</f>
        <v>19780.12048192771</v>
      </c>
    </row>
    <row r="298" spans="1:9" ht="15.75" thickBot="1">
      <c r="A298" s="53"/>
      <c r="B298" s="8" t="s">
        <v>164</v>
      </c>
      <c r="E298" s="77">
        <f>+E291/E297*100</f>
        <v>-4.170506063174966</v>
      </c>
      <c r="F298" s="77">
        <f>+F291/F297*100</f>
        <v>-4.08490939546216</v>
      </c>
      <c r="G298" s="10"/>
      <c r="H298" s="77">
        <f>+H291/H297*100</f>
        <v>-5.654301127103276</v>
      </c>
      <c r="I298" s="77">
        <f>+I291/I297*100</f>
        <v>-8.190041114664231</v>
      </c>
    </row>
    <row r="299" ht="15.75" thickTop="1">
      <c r="A299" s="53"/>
    </row>
    <row r="300" ht="15">
      <c r="A300" s="53"/>
    </row>
    <row r="301" ht="15">
      <c r="A301" s="53"/>
    </row>
    <row r="302" ht="15">
      <c r="A302" s="53"/>
    </row>
    <row r="303" ht="15">
      <c r="A303" s="53"/>
    </row>
    <row r="304" ht="15">
      <c r="A304" s="53"/>
    </row>
    <row r="305" ht="15">
      <c r="A305" s="53"/>
    </row>
    <row r="306" ht="15">
      <c r="A306" s="53"/>
    </row>
    <row r="307" ht="15">
      <c r="A307" s="53"/>
    </row>
    <row r="308" ht="15">
      <c r="A308" s="53"/>
    </row>
    <row r="309" ht="15">
      <c r="A309" s="53"/>
    </row>
    <row r="310" ht="15">
      <c r="A310" s="53"/>
    </row>
    <row r="311" ht="15">
      <c r="A311" s="53"/>
    </row>
    <row r="312" ht="15">
      <c r="A312" s="53"/>
    </row>
    <row r="313" ht="15">
      <c r="A313" s="53"/>
    </row>
    <row r="314" ht="15">
      <c r="A314" s="53"/>
    </row>
    <row r="315" ht="15">
      <c r="A315" s="53"/>
    </row>
    <row r="316" ht="15">
      <c r="A316" s="53"/>
    </row>
    <row r="317" ht="15">
      <c r="A317" s="53"/>
    </row>
    <row r="318" ht="15">
      <c r="A318" s="53"/>
    </row>
  </sheetData>
  <mergeCells count="2">
    <mergeCell ref="E262:F262"/>
    <mergeCell ref="H262:I262"/>
  </mergeCells>
  <printOptions/>
  <pageMargins left="0.75" right="0.51" top="0.38" bottom="0.21" header="0.28" footer="0.21"/>
  <pageSetup horizontalDpi="600" verticalDpi="600" orientation="portrait" scale="85" r:id="rId2"/>
  <rowBreaks count="1" manualBreakCount="1">
    <brk id="17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Tan Seok Chung</cp:lastModifiedBy>
  <cp:lastPrinted>2003-01-28T09:32:54Z</cp:lastPrinted>
  <dcterms:created xsi:type="dcterms:W3CDTF">2000-01-20T08:10:28Z</dcterms:created>
  <dcterms:modified xsi:type="dcterms:W3CDTF">2003-01-28T09:35:40Z</dcterms:modified>
  <cp:category/>
  <cp:version/>
  <cp:contentType/>
  <cp:contentStatus/>
</cp:coreProperties>
</file>